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Лим Ме+Ба" sheetId="1" state="visible" r:id="rId1"/>
    <sheet name="Квота Ме" sheetId="2" state="visible" r:id="rId2"/>
    <sheet name="Квота Ба" sheetId="3" state="visible" r:id="rId3"/>
  </sheets>
  <definedNames>
    <definedName name="_1" localSheetId="1">#REF!</definedName>
    <definedName name="_xlnm._FilterDatabase" localSheetId="1" hidden="1">'Квота Ме'!$A$7:$G$82</definedName>
    <definedName name="Учетчик_должность" localSheetId="1">#REF!</definedName>
    <definedName name="Учетчик_место_работы" localSheetId="1">#REF!</definedName>
    <definedName name="УчетчикФИО" localSheetId="1">#REF!</definedName>
    <definedName name="_xlnm._FilterDatabase" localSheetId="2" hidden="1">'Квота Ба'!$A$7:$G$170</definedName>
    <definedName name="Учетчик_должность" localSheetId="2">#REF!</definedName>
    <definedName name="Учетчик_место_работы" localSheetId="2">#REF!</definedName>
    <definedName name="УчетчикФИО" localSheetId="2">#REF!</definedName>
    <definedName name="_1">#REF!</definedName>
    <definedName name="_2">#REF!</definedName>
    <definedName name="Учетчик_должность">#REF!</definedName>
    <definedName name="Учетчик_место_работы">#REF!</definedName>
    <definedName name="УчетчикФИО">#REF!</definedName>
    <definedName name="_xlnm._FilterDatabase" localSheetId="1" hidden="1">'Квота Ме'!$A$7:$G$82</definedName>
    <definedName name="_xlnm._FilterDatabase" localSheetId="2" hidden="1">'Квота Ба'!$A$7:$G$170</definedName>
  </definedNames>
  <calcPr/>
</workbook>
</file>

<file path=xl/sharedStrings.xml><?xml version="1.0" encoding="utf-8"?>
<sst xmlns="http://schemas.openxmlformats.org/spreadsheetml/2006/main" count="321" uniqueCount="321">
  <si>
    <t xml:space="preserve">Проект лимита добычи охотничьих ресурсов</t>
  </si>
  <si>
    <t xml:space="preserve">на период с 1 августа 2025 г. по 1 августа 2026 г.</t>
  </si>
  <si>
    <t xml:space="preserve">Субъект Российской Федерации: Новосибирская область</t>
  </si>
  <si>
    <t xml:space="preserve">N п/п</t>
  </si>
  <si>
    <t xml:space="preserve">Вид охотничьих ресурсов</t>
  </si>
  <si>
    <t xml:space="preserve">Предыдущий год</t>
  </si>
  <si>
    <t xml:space="preserve">Предстоящий год</t>
  </si>
  <si>
    <t xml:space="preserve">Численность видов охотничьих ресурсов, особей</t>
  </si>
  <si>
    <t xml:space="preserve">Лимит добычи, особей</t>
  </si>
  <si>
    <t xml:space="preserve">Добыча, особей</t>
  </si>
  <si>
    <t xml:space="preserve">освоение лимита, %</t>
  </si>
  <si>
    <t xml:space="preserve">Устанавливаемый лимит добычи, особей</t>
  </si>
  <si>
    <t>Всего</t>
  </si>
  <si>
    <t xml:space="preserve">в % от численности</t>
  </si>
  <si>
    <t xml:space="preserve">в том числе для КМНС</t>
  </si>
  <si>
    <t xml:space="preserve">Медведь бурый</t>
  </si>
  <si>
    <t>Барсук</t>
  </si>
  <si>
    <t xml:space="preserve">* Суммарная численность животных на территориях, для которых определена квота (за исключением особо охраняемых                                                                                                   природных территорий и иных участков среды обитания охотничьих ресурсов)</t>
  </si>
  <si>
    <t xml:space="preserve">Проект квот добычи медведя бурого на территории Новосибирской области в сезоне охоты 2025 - 2026 гг.</t>
  </si>
  <si>
    <t xml:space="preserve">Наименование муниципальных образований (районы, округа), охотничьих угодий, иных территорий</t>
  </si>
  <si>
    <t xml:space="preserve">Площадь охотничьего угодья, тыс. га</t>
  </si>
  <si>
    <t xml:space="preserve">Численность особей</t>
  </si>
  <si>
    <t xml:space="preserve">Плотность (особей на тыс. га)</t>
  </si>
  <si>
    <t xml:space="preserve">Максимально возможная квота (объем) добычи, особей</t>
  </si>
  <si>
    <t>1</t>
  </si>
  <si>
    <t xml:space="preserve">Барабинский район</t>
  </si>
  <si>
    <t>1.1</t>
  </si>
  <si>
    <t>«Барабинское»</t>
  </si>
  <si>
    <t>2</t>
  </si>
  <si>
    <t xml:space="preserve">Болотнинский район</t>
  </si>
  <si>
    <t>2.1</t>
  </si>
  <si>
    <t xml:space="preserve">Общедоступное охотничье угодье</t>
  </si>
  <si>
    <t>2.2</t>
  </si>
  <si>
    <t>«Болотнинское»</t>
  </si>
  <si>
    <t>2.3</t>
  </si>
  <si>
    <t>«Завидово»</t>
  </si>
  <si>
    <t>2.4</t>
  </si>
  <si>
    <t xml:space="preserve">«Гвардейское» </t>
  </si>
  <si>
    <t>2.5</t>
  </si>
  <si>
    <t>«Северное»</t>
  </si>
  <si>
    <t>2.6</t>
  </si>
  <si>
    <t>«Ояшское»</t>
  </si>
  <si>
    <t>3</t>
  </si>
  <si>
    <t xml:space="preserve">Венгеровский район</t>
  </si>
  <si>
    <t>3.1</t>
  </si>
  <si>
    <t>3.2</t>
  </si>
  <si>
    <t>«Рямовское»</t>
  </si>
  <si>
    <t>3.3</t>
  </si>
  <si>
    <t xml:space="preserve">«Удачное» </t>
  </si>
  <si>
    <t>4</t>
  </si>
  <si>
    <t xml:space="preserve">Искитимский район</t>
  </si>
  <si>
    <t>4.1</t>
  </si>
  <si>
    <t>«Морозовское»</t>
  </si>
  <si>
    <t>5</t>
  </si>
  <si>
    <t xml:space="preserve">Каргатский район</t>
  </si>
  <si>
    <t>5.1</t>
  </si>
  <si>
    <t>«Озерное»</t>
  </si>
  <si>
    <t>5.2</t>
  </si>
  <si>
    <t>«Каргатское»</t>
  </si>
  <si>
    <t>5.3</t>
  </si>
  <si>
    <t>«Торокское»</t>
  </si>
  <si>
    <t>5.4</t>
  </si>
  <si>
    <t>«Хохловское»</t>
  </si>
  <si>
    <t>6</t>
  </si>
  <si>
    <t xml:space="preserve">Колыванский район</t>
  </si>
  <si>
    <t>6.1</t>
  </si>
  <si>
    <t>6.2</t>
  </si>
  <si>
    <t>«Бакса»</t>
  </si>
  <si>
    <t>6.3</t>
  </si>
  <si>
    <t xml:space="preserve">«Кедровое» </t>
  </si>
  <si>
    <t>6.4</t>
  </si>
  <si>
    <t>«Колыванское»</t>
  </si>
  <si>
    <t>6.5</t>
  </si>
  <si>
    <t xml:space="preserve">«Междуречье» </t>
  </si>
  <si>
    <t>6.6</t>
  </si>
  <si>
    <t xml:space="preserve">«Таежный угол» </t>
  </si>
  <si>
    <t>6.7</t>
  </si>
  <si>
    <t>«Шегарское»</t>
  </si>
  <si>
    <t>7</t>
  </si>
  <si>
    <t xml:space="preserve">Коченевский район</t>
  </si>
  <si>
    <t>7.1</t>
  </si>
  <si>
    <t>«Дупленское»</t>
  </si>
  <si>
    <t>7.2</t>
  </si>
  <si>
    <t>«Леснополянское»</t>
  </si>
  <si>
    <t>7.3</t>
  </si>
  <si>
    <t>«Моховое»</t>
  </si>
  <si>
    <t>7.4</t>
  </si>
  <si>
    <t xml:space="preserve">«Сибирский лес»</t>
  </si>
  <si>
    <t>8</t>
  </si>
  <si>
    <t xml:space="preserve">Куйбышевский район</t>
  </si>
  <si>
    <t>8.1</t>
  </si>
  <si>
    <t>8.2</t>
  </si>
  <si>
    <t>«Куйбышевское»</t>
  </si>
  <si>
    <t>8.3</t>
  </si>
  <si>
    <t>«Промысел»</t>
  </si>
  <si>
    <t>8.4</t>
  </si>
  <si>
    <t>«Тагановское»</t>
  </si>
  <si>
    <t>8.5</t>
  </si>
  <si>
    <t xml:space="preserve">«Хорос-1» </t>
  </si>
  <si>
    <t>9</t>
  </si>
  <si>
    <t xml:space="preserve">Кыштовский район</t>
  </si>
  <si>
    <t>9.1</t>
  </si>
  <si>
    <t>9.2</t>
  </si>
  <si>
    <t xml:space="preserve">«Березовское» </t>
  </si>
  <si>
    <t>9.3</t>
  </si>
  <si>
    <t>«Таёжник»</t>
  </si>
  <si>
    <t>10</t>
  </si>
  <si>
    <t xml:space="preserve">Маслянинский округ</t>
  </si>
  <si>
    <t>10.1</t>
  </si>
  <si>
    <t>10.2</t>
  </si>
  <si>
    <t xml:space="preserve">«Егорьевское» (ОО «НОООиР»)</t>
  </si>
  <si>
    <t>10.3</t>
  </si>
  <si>
    <t xml:space="preserve">«Егорьевское» (ООО «КВАНТ»)</t>
  </si>
  <si>
    <t>10.4</t>
  </si>
  <si>
    <t xml:space="preserve">«Старатели Сибири» </t>
  </si>
  <si>
    <t>10.5</t>
  </si>
  <si>
    <t xml:space="preserve">«Хмелевское» </t>
  </si>
  <si>
    <t>11</t>
  </si>
  <si>
    <t xml:space="preserve">Мошковский район</t>
  </si>
  <si>
    <t>11.1</t>
  </si>
  <si>
    <t>«Мошковское»</t>
  </si>
  <si>
    <t>12</t>
  </si>
  <si>
    <t xml:space="preserve">Северный район</t>
  </si>
  <si>
    <t>12.1</t>
  </si>
  <si>
    <t>13</t>
  </si>
  <si>
    <t xml:space="preserve">Тогучинский район</t>
  </si>
  <si>
    <t>13.1</t>
  </si>
  <si>
    <t>«Мирновское»</t>
  </si>
  <si>
    <t>13.2</t>
  </si>
  <si>
    <t>«Пойменское»</t>
  </si>
  <si>
    <t>13.3</t>
  </si>
  <si>
    <t>«Тогучинское»</t>
  </si>
  <si>
    <t>13.4</t>
  </si>
  <si>
    <t>«Укроп»</t>
  </si>
  <si>
    <t>14</t>
  </si>
  <si>
    <t xml:space="preserve">Убинский район</t>
  </si>
  <si>
    <t>14.1</t>
  </si>
  <si>
    <t>14.2</t>
  </si>
  <si>
    <t>«Ича»</t>
  </si>
  <si>
    <t>14.3</t>
  </si>
  <si>
    <t>«Омь»</t>
  </si>
  <si>
    <t>14.4</t>
  </si>
  <si>
    <t xml:space="preserve">«Убинское» (МВОО СибВО)</t>
  </si>
  <si>
    <t>14.5</t>
  </si>
  <si>
    <t xml:space="preserve">«Убинское» (ОО «НОООиР»)</t>
  </si>
  <si>
    <t>14.6</t>
  </si>
  <si>
    <t>«Сенчинское»</t>
  </si>
  <si>
    <t>14.7</t>
  </si>
  <si>
    <t>«Невское»</t>
  </si>
  <si>
    <t>15</t>
  </si>
  <si>
    <t xml:space="preserve">Черепановский район</t>
  </si>
  <si>
    <t>15.1</t>
  </si>
  <si>
    <t xml:space="preserve">«Медведское» </t>
  </si>
  <si>
    <t>16</t>
  </si>
  <si>
    <t xml:space="preserve">Чулымский район</t>
  </si>
  <si>
    <t>16.1</t>
  </si>
  <si>
    <t>«Тойское»</t>
  </si>
  <si>
    <t>16.2</t>
  </si>
  <si>
    <t>«Трофей»</t>
  </si>
  <si>
    <t>16.3</t>
  </si>
  <si>
    <t>«Чулымское»</t>
  </si>
  <si>
    <t xml:space="preserve">Итого по общедоступным охотничьим угодьям</t>
  </si>
  <si>
    <t xml:space="preserve">Итого по закрепленным охотничьим угодьям</t>
  </si>
  <si>
    <t xml:space="preserve">Итого по Новосибирской области</t>
  </si>
  <si>
    <t xml:space="preserve">Проект квот добычи барсука на территории Новосибирской области в сезоне охоты 2025 - 2026 гг.</t>
  </si>
  <si>
    <t xml:space="preserve">Плотность (особей на тыс.га)</t>
  </si>
  <si>
    <t xml:space="preserve">Баганский район</t>
  </si>
  <si>
    <t>1.2</t>
  </si>
  <si>
    <t>«Баганское»</t>
  </si>
  <si>
    <t>1.3</t>
  </si>
  <si>
    <t>«Мироновское»</t>
  </si>
  <si>
    <t>«Бехтеньское»</t>
  </si>
  <si>
    <t xml:space="preserve">Общедоступное охотничье угодье </t>
  </si>
  <si>
    <t>3.4</t>
  </si>
  <si>
    <t>3.5</t>
  </si>
  <si>
    <t>«Мануйловское»</t>
  </si>
  <si>
    <t>3.6</t>
  </si>
  <si>
    <t>3.7</t>
  </si>
  <si>
    <t>4.2</t>
  </si>
  <si>
    <t>«Шуховское»</t>
  </si>
  <si>
    <t>4.3</t>
  </si>
  <si>
    <t>«Таежный»</t>
  </si>
  <si>
    <t>4.4</t>
  </si>
  <si>
    <t>4.5</t>
  </si>
  <si>
    <t xml:space="preserve">Доволенский район</t>
  </si>
  <si>
    <t xml:space="preserve">«Альянс» </t>
  </si>
  <si>
    <t>«Комарьевское»</t>
  </si>
  <si>
    <t>«Суздальское»</t>
  </si>
  <si>
    <t>5.5</t>
  </si>
  <si>
    <t xml:space="preserve">«Шагальское» </t>
  </si>
  <si>
    <t xml:space="preserve">Здвинский район</t>
  </si>
  <si>
    <t>«Лянинское»</t>
  </si>
  <si>
    <t xml:space="preserve">«Пронюшкина заимка»</t>
  </si>
  <si>
    <t>«Саргульское»</t>
  </si>
  <si>
    <t>«Сартланское»</t>
  </si>
  <si>
    <t>«Сибирь»</t>
  </si>
  <si>
    <t xml:space="preserve">«Петраковское» </t>
  </si>
  <si>
    <t>6.8</t>
  </si>
  <si>
    <t>«Цереус»</t>
  </si>
  <si>
    <t>«Искитимское»</t>
  </si>
  <si>
    <t xml:space="preserve">«Маюровское», участок «Искитимский»</t>
  </si>
  <si>
    <t>7.5</t>
  </si>
  <si>
    <t>«Тулинское»</t>
  </si>
  <si>
    <t xml:space="preserve">Карасукский округ</t>
  </si>
  <si>
    <t>«Калиновское»</t>
  </si>
  <si>
    <t>«Кукаринское»</t>
  </si>
  <si>
    <t>«Южноозерное»</t>
  </si>
  <si>
    <t>9.4</t>
  </si>
  <si>
    <t>«Суминское»</t>
  </si>
  <si>
    <t>9.5</t>
  </si>
  <si>
    <t>9.6</t>
  </si>
  <si>
    <t xml:space="preserve">«Кашламский бор»</t>
  </si>
  <si>
    <t>10.6</t>
  </si>
  <si>
    <t>10.7</t>
  </si>
  <si>
    <t>10.8</t>
  </si>
  <si>
    <t>«Казыки»</t>
  </si>
  <si>
    <t>11.2</t>
  </si>
  <si>
    <t>11.3</t>
  </si>
  <si>
    <t>«Крохалевское»</t>
  </si>
  <si>
    <t>11.4</t>
  </si>
  <si>
    <t>11.5</t>
  </si>
  <si>
    <t>11.6</t>
  </si>
  <si>
    <t xml:space="preserve">Кочковский район</t>
  </si>
  <si>
    <t>12.2</t>
  </si>
  <si>
    <t>«Ермаковское»</t>
  </si>
  <si>
    <t>12.3</t>
  </si>
  <si>
    <t>«Кочковское»</t>
  </si>
  <si>
    <t xml:space="preserve">Краснозерский район</t>
  </si>
  <si>
    <t>«Казанакское»</t>
  </si>
  <si>
    <t xml:space="preserve">«Полойское» </t>
  </si>
  <si>
    <t>«Светловское»</t>
  </si>
  <si>
    <t xml:space="preserve">Купинский район</t>
  </si>
  <si>
    <t>«Купинское»</t>
  </si>
  <si>
    <t>17.1</t>
  </si>
  <si>
    <t>17.2</t>
  </si>
  <si>
    <t>17.3</t>
  </si>
  <si>
    <t>17.4</t>
  </si>
  <si>
    <t>17.5</t>
  </si>
  <si>
    <t>18.1</t>
  </si>
  <si>
    <t>18.2</t>
  </si>
  <si>
    <t>18.3</t>
  </si>
  <si>
    <t>«Назаровское»</t>
  </si>
  <si>
    <t xml:space="preserve">Новосибирский район</t>
  </si>
  <si>
    <t>19.1</t>
  </si>
  <si>
    <t>19.2</t>
  </si>
  <si>
    <t>«Боровое»</t>
  </si>
  <si>
    <t>19.3</t>
  </si>
  <si>
    <t>«Ярковское»</t>
  </si>
  <si>
    <t xml:space="preserve">Ордынский район</t>
  </si>
  <si>
    <t>20.1</t>
  </si>
  <si>
    <t>20.2</t>
  </si>
  <si>
    <t xml:space="preserve">«Бугринская роща»</t>
  </si>
  <si>
    <t>20.3</t>
  </si>
  <si>
    <t>«Ирмень»</t>
  </si>
  <si>
    <t>20.4</t>
  </si>
  <si>
    <t>«Обское»</t>
  </si>
  <si>
    <t>20.5</t>
  </si>
  <si>
    <t>«Ордынское»</t>
  </si>
  <si>
    <t>21.1</t>
  </si>
  <si>
    <t xml:space="preserve">Сузунский район</t>
  </si>
  <si>
    <t>22.1</t>
  </si>
  <si>
    <t>22.2</t>
  </si>
  <si>
    <t>«Ершовское»</t>
  </si>
  <si>
    <t>22.3</t>
  </si>
  <si>
    <t xml:space="preserve">«Маюровское», участок «Сузунский»</t>
  </si>
  <si>
    <t>22.4</t>
  </si>
  <si>
    <t>«Меретское»</t>
  </si>
  <si>
    <t>22.5</t>
  </si>
  <si>
    <t>«Сузунское»</t>
  </si>
  <si>
    <t xml:space="preserve">Татарский округ</t>
  </si>
  <si>
    <t>23.1</t>
  </si>
  <si>
    <t>«Биоланд»</t>
  </si>
  <si>
    <t>24.1</t>
  </si>
  <si>
    <t>24.2</t>
  </si>
  <si>
    <t>24.3</t>
  </si>
  <si>
    <t>24.4</t>
  </si>
  <si>
    <t>25.1</t>
  </si>
  <si>
    <t>25.2</t>
  </si>
  <si>
    <t>25.3</t>
  </si>
  <si>
    <t xml:space="preserve">«Невское» </t>
  </si>
  <si>
    <t>25.4</t>
  </si>
  <si>
    <t>25.5</t>
  </si>
  <si>
    <t>25.6</t>
  </si>
  <si>
    <t>25.7</t>
  </si>
  <si>
    <t xml:space="preserve">Усть-Таркский район</t>
  </si>
  <si>
    <t>26.1</t>
  </si>
  <si>
    <t>26.2</t>
  </si>
  <si>
    <t xml:space="preserve">«Беркут» </t>
  </si>
  <si>
    <t>26.3</t>
  </si>
  <si>
    <t>«Усть-Таркское»</t>
  </si>
  <si>
    <t>26.4</t>
  </si>
  <si>
    <t>«Сибириада»</t>
  </si>
  <si>
    <t xml:space="preserve">Чановский район</t>
  </si>
  <si>
    <t>27.1</t>
  </si>
  <si>
    <t>27.2</t>
  </si>
  <si>
    <t>27.3</t>
  </si>
  <si>
    <t>«Покровское»</t>
  </si>
  <si>
    <t>27.4</t>
  </si>
  <si>
    <t>«Чановское»</t>
  </si>
  <si>
    <t>27.5</t>
  </si>
  <si>
    <t>«Черниговское-1»</t>
  </si>
  <si>
    <t>27.6</t>
  </si>
  <si>
    <t>«Черниговское-2»</t>
  </si>
  <si>
    <t>27.7</t>
  </si>
  <si>
    <t>«Черниговское-3»</t>
  </si>
  <si>
    <t>28.1</t>
  </si>
  <si>
    <t>28.2</t>
  </si>
  <si>
    <t>28.3</t>
  </si>
  <si>
    <t>«Черепановское»</t>
  </si>
  <si>
    <t xml:space="preserve">Чистоозерный район</t>
  </si>
  <si>
    <t>29.1</t>
  </si>
  <si>
    <t>29.2</t>
  </si>
  <si>
    <t>«Малахит»</t>
  </si>
  <si>
    <t>29.3</t>
  </si>
  <si>
    <t xml:space="preserve">«Чистые озера»</t>
  </si>
  <si>
    <t>30.1</t>
  </si>
  <si>
    <t>30.2</t>
  </si>
  <si>
    <t>«Заимка»</t>
  </si>
  <si>
    <t>30.3</t>
  </si>
  <si>
    <t>30.4</t>
  </si>
  <si>
    <t>30.5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</si>
</sst>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6">
    <font>
      <sz val="10.000000"/>
      <color theme="1"/>
      <name val="Arial"/>
    </font>
    <font>
      <sz val="12.000000"/>
      <color theme="1"/>
      <name val="Times New Roman"/>
    </font>
    <font>
      <sz val="11.000000"/>
      <color theme="1"/>
      <name val="Calibri"/>
      <scheme val="minor"/>
    </font>
    <font>
      <b/>
      <sz val="14.000000"/>
      <color rgb="FF22272F"/>
      <name val="Times New Roman"/>
    </font>
    <font>
      <b/>
      <sz val="12.000000"/>
      <color rgb="FF22272F"/>
      <name val="Times New Roman"/>
    </font>
    <font>
      <sz val="11.000000"/>
      <color rgb="FF22272F"/>
      <name val="Times New Roman"/>
    </font>
    <font>
      <sz val="12.000000"/>
      <color rgb="FF22272F"/>
      <name val="Times New Roman"/>
    </font>
    <font>
      <sz val="14.000000"/>
      <color rgb="FF22272F"/>
      <name val="Times New Roman"/>
    </font>
    <font>
      <sz val="14.000000"/>
      <color theme="1"/>
      <name val="Times New Roman"/>
    </font>
    <font>
      <sz val="10.000000"/>
      <name val="Arial"/>
    </font>
    <font>
      <b/>
      <sz val="14.000000"/>
      <name val="Times New Roman"/>
    </font>
    <font>
      <sz val="11.000000"/>
      <color theme="1"/>
      <name val="Times New Roman"/>
    </font>
    <font>
      <b/>
      <sz val="12.000000"/>
      <color theme="1"/>
      <name val="Times New Roman"/>
    </font>
    <font>
      <b/>
      <sz val="12.000000"/>
      <name val="Times New Roman"/>
    </font>
    <font>
      <sz val="12.000000"/>
      <name val="Times New Roman"/>
    </font>
    <font>
      <sz val="10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59999389629810485"/>
        <bgColor theme="4" tint="0.5999938962981048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</borders>
  <cellStyleXfs count="5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</cellStyleXfs>
  <cellXfs count="123">
    <xf fontId="0" fillId="0" borderId="0" numFmtId="0" xfId="0"/>
    <xf fontId="1" fillId="0" borderId="0" numFmtId="0" xfId="1" applyFont="1"/>
    <xf fontId="3" fillId="0" borderId="0" numFmtId="0" xfId="1" applyFont="1" applyAlignment="1">
      <alignment horizontal="center" vertical="center" wrapText="1"/>
    </xf>
    <xf fontId="4" fillId="0" borderId="0" numFmtId="0" xfId="1" applyFont="1" applyAlignment="1">
      <alignment horizontal="left" vertical="center" wrapText="1"/>
    </xf>
    <xf fontId="5" fillId="2" borderId="1" numFmtId="0" xfId="1" applyFont="1" applyFill="1" applyBorder="1" applyAlignment="1">
      <alignment horizontal="center" vertical="center" wrapText="1"/>
    </xf>
    <xf fontId="5" fillId="0" borderId="1" numFmtId="0" xfId="1" applyFont="1" applyBorder="1" applyAlignment="1">
      <alignment horizontal="center" vertical="center" wrapText="1"/>
    </xf>
    <xf fontId="6" fillId="2" borderId="1" numFmtId="0" xfId="1" applyFont="1" applyFill="1" applyBorder="1" applyAlignment="1">
      <alignment horizontal="center" vertical="center" wrapText="1"/>
    </xf>
    <xf fontId="6" fillId="0" borderId="1" numFmtId="0" xfId="1" applyFont="1" applyBorder="1" applyAlignment="1">
      <alignment horizontal="center" vertical="center" wrapText="1"/>
    </xf>
    <xf fontId="6" fillId="2" borderId="1" numFmtId="0" xfId="1" applyFont="1" applyFill="1" applyBorder="1" applyAlignment="1">
      <alignment horizontal="left" vertical="center" wrapText="1"/>
    </xf>
    <xf fontId="6" fillId="2" borderId="1" numFmtId="3" xfId="1" applyNumberFormat="1" applyFont="1" applyFill="1" applyBorder="1" applyAlignment="1">
      <alignment horizontal="center" vertical="center" wrapText="1"/>
    </xf>
    <xf fontId="6" fillId="2" borderId="1" numFmtId="10" xfId="1" applyNumberFormat="1" applyFont="1" applyFill="1" applyBorder="1" applyAlignment="1">
      <alignment horizontal="center" vertical="center" wrapText="1"/>
    </xf>
    <xf fontId="6" fillId="0" borderId="1" numFmtId="10" xfId="1" applyNumberFormat="1" applyFont="1" applyBorder="1" applyAlignment="1">
      <alignment horizontal="center" vertical="center" wrapText="1"/>
    </xf>
    <xf fontId="6" fillId="2" borderId="0" numFmtId="0" xfId="1" applyFont="1" applyFill="1" applyAlignment="1">
      <alignment horizontal="center" vertical="center" wrapText="1"/>
    </xf>
    <xf fontId="6" fillId="2" borderId="0" numFmtId="0" xfId="1" applyFont="1" applyFill="1" applyAlignment="1">
      <alignment horizontal="left" vertical="center" wrapText="1"/>
    </xf>
    <xf fontId="6" fillId="2" borderId="0" numFmtId="3" xfId="1" applyNumberFormat="1" applyFont="1" applyFill="1" applyAlignment="1">
      <alignment horizontal="center" vertical="center" wrapText="1"/>
    </xf>
    <xf fontId="6" fillId="2" borderId="0" numFmtId="10" xfId="1" applyNumberFormat="1" applyFont="1" applyFill="1" applyAlignment="1">
      <alignment horizontal="center" vertical="center" wrapText="1"/>
    </xf>
    <xf fontId="6" fillId="0" borderId="0" numFmtId="10" xfId="1" applyNumberFormat="1" applyFont="1" applyAlignment="1">
      <alignment horizontal="center" vertical="center" wrapText="1"/>
    </xf>
    <xf fontId="6" fillId="0" borderId="0" numFmtId="0" xfId="1" applyFont="1" applyAlignment="1">
      <alignment horizontal="left" vertical="center" wrapText="1"/>
    </xf>
    <xf fontId="6" fillId="0" borderId="0" numFmtId="0" xfId="1" applyFont="1" applyAlignment="1">
      <alignment vertical="center" wrapText="1"/>
    </xf>
    <xf fontId="7" fillId="2" borderId="0" numFmtId="0" xfId="1" applyFont="1" applyFill="1" applyAlignment="1">
      <alignment horizontal="left" vertical="center" wrapText="1"/>
    </xf>
    <xf fontId="7" fillId="2" borderId="0" numFmtId="0" xfId="1" applyFont="1" applyFill="1" applyAlignment="1">
      <alignment vertical="center" wrapText="1"/>
    </xf>
    <xf fontId="8" fillId="0" borderId="0" numFmtId="0" xfId="1" applyFont="1"/>
    <xf fontId="0" fillId="0" borderId="0" numFmtId="3" xfId="0" applyNumberFormat="1"/>
    <xf fontId="0" fillId="0" borderId="0" numFmtId="0" xfId="0">
      <protection hidden="0" locked="1"/>
    </xf>
    <xf fontId="0" fillId="0" borderId="0" numFmtId="3" xfId="0" applyNumberFormat="1" applyAlignment="1">
      <alignment horizontal="center" vertical="center"/>
    </xf>
    <xf fontId="0" fillId="0" borderId="0" numFmtId="0" xfId="0" applyAlignment="1">
      <alignment horizontal="center" vertical="center"/>
    </xf>
    <xf fontId="0" fillId="0" borderId="0" numFmtId="160" xfId="0" applyNumberFormat="1"/>
    <xf fontId="8" fillId="0" borderId="2" numFmtId="0" xfId="1" applyFont="1" applyBorder="1"/>
    <xf fontId="7" fillId="2" borderId="2" numFmtId="0" xfId="1" applyFont="1" applyFill="1" applyBorder="1" applyAlignment="1">
      <alignment vertical="center" wrapText="1"/>
    </xf>
    <xf fontId="7" fillId="2" borderId="0" numFmtId="0" xfId="1" applyFont="1" applyFill="1" applyAlignment="1">
      <alignment horizontal="center" vertical="center" wrapText="1"/>
    </xf>
    <xf fontId="9" fillId="0" borderId="0" numFmtId="49" xfId="0" applyNumberFormat="1" applyFont="1" applyAlignment="1" applyProtection="1">
      <alignment horizontal="center"/>
    </xf>
    <xf fontId="9" fillId="0" borderId="0" numFmtId="0" xfId="0" applyFont="1" applyProtection="1"/>
    <xf fontId="9" fillId="0" borderId="0" numFmtId="3" xfId="0" applyNumberFormat="1" applyFont="1" applyAlignment="1" applyProtection="1">
      <alignment horizontal="center" vertical="center" wrapText="1"/>
    </xf>
    <xf fontId="0" fillId="0" borderId="0" numFmtId="0" xfId="0" applyAlignment="1">
      <alignment vertical="center"/>
    </xf>
    <xf fontId="10" fillId="0" borderId="0" numFmtId="0" xfId="0" applyFont="1" applyAlignment="1">
      <alignment horizontal="center" vertical="center" wrapText="1"/>
    </xf>
    <xf fontId="11" fillId="0" borderId="1" numFmtId="49" xfId="0" applyNumberFormat="1" applyFont="1" applyBorder="1" applyAlignment="1">
      <alignment horizontal="center" vertical="center" wrapText="1"/>
    </xf>
    <xf fontId="11" fillId="0" borderId="1" numFmtId="0" xfId="0" applyFont="1" applyBorder="1" applyAlignment="1">
      <alignment horizontal="center" vertical="center" wrapText="1"/>
    </xf>
    <xf fontId="11" fillId="3" borderId="1" numFmtId="4" xfId="0" applyNumberFormat="1" applyFont="1" applyFill="1" applyBorder="1" applyAlignment="1">
      <alignment horizontal="center" vertical="center" wrapText="1"/>
    </xf>
    <xf fontId="11" fillId="3" borderId="3" numFmtId="3" xfId="0" applyNumberFormat="1" applyFont="1" applyFill="1" applyBorder="1" applyAlignment="1">
      <alignment horizontal="center" vertical="center" wrapText="1"/>
    </xf>
    <xf fontId="11" fillId="3" borderId="1" numFmtId="0" xfId="0" applyFont="1" applyFill="1" applyBorder="1" applyAlignment="1">
      <alignment horizontal="center" vertical="center" wrapText="1"/>
    </xf>
    <xf fontId="11" fillId="0" borderId="4" numFmtId="0" xfId="0" applyFont="1" applyBorder="1" applyAlignment="1">
      <alignment horizontal="center" vertical="center" wrapText="1"/>
    </xf>
    <xf fontId="11" fillId="0" borderId="5" numFmtId="0" xfId="0" applyFont="1" applyBorder="1" applyAlignment="1">
      <alignment horizontal="center" vertical="center" wrapText="1"/>
    </xf>
    <xf fontId="11" fillId="3" borderId="6" numFmtId="3" xfId="0" applyNumberFormat="1" applyFont="1" applyFill="1" applyBorder="1" applyAlignment="1">
      <alignment horizontal="center" vertical="center" wrapText="1"/>
    </xf>
    <xf fontId="11" fillId="0" borderId="7" numFmtId="0" xfId="0" applyFont="1" applyBorder="1" applyAlignment="1">
      <alignment horizontal="center" vertical="center" wrapText="1"/>
    </xf>
    <xf fontId="11" fillId="0" borderId="8" numFmtId="0" xfId="0" applyFont="1" applyBorder="1" applyAlignment="1">
      <alignment horizontal="center" vertical="center" wrapText="1"/>
    </xf>
    <xf fontId="11" fillId="0" borderId="1" numFmtId="3" xfId="0" applyNumberFormat="1" applyFont="1" applyBorder="1" applyAlignment="1">
      <alignment horizontal="center" vertical="center" wrapText="1"/>
    </xf>
    <xf fontId="9" fillId="0" borderId="0" numFmtId="0" xfId="0" applyFont="1" applyAlignment="1" applyProtection="1">
      <alignment horizontal="center" wrapText="1"/>
    </xf>
    <xf fontId="11" fillId="3" borderId="9" numFmtId="3" xfId="0" applyNumberFormat="1" applyFont="1" applyFill="1" applyBorder="1" applyAlignment="1">
      <alignment horizontal="center" vertical="center" wrapText="1"/>
    </xf>
    <xf fontId="12" fillId="4" borderId="1" numFmtId="49" xfId="0" applyNumberFormat="1" applyFont="1" applyFill="1" applyBorder="1" applyAlignment="1">
      <alignment horizontal="center" vertical="center" wrapText="1"/>
    </xf>
    <xf fontId="12" fillId="4" borderId="1" numFmtId="0" xfId="0" applyFont="1" applyFill="1" applyBorder="1" applyAlignment="1">
      <alignment horizontal="left" vertical="center" wrapText="1"/>
    </xf>
    <xf fontId="12" fillId="4" borderId="1" numFmtId="4" xfId="0" applyNumberFormat="1" applyFont="1" applyFill="1" applyBorder="1" applyAlignment="1">
      <alignment horizontal="center" vertical="center" wrapText="1"/>
    </xf>
    <xf fontId="13" fillId="4" borderId="1" numFmtId="1" xfId="0" applyNumberFormat="1" applyFont="1" applyFill="1" applyBorder="1" applyAlignment="1">
      <alignment horizontal="center" vertical="center" wrapText="1"/>
    </xf>
    <xf fontId="12" fillId="4" borderId="1" numFmtId="0" xfId="0" applyFont="1" applyFill="1" applyBorder="1" applyAlignment="1">
      <alignment horizontal="center" vertical="center" wrapText="1"/>
    </xf>
    <xf fontId="13" fillId="4" borderId="0" numFmtId="1" xfId="0" applyNumberFormat="1" applyFont="1" applyFill="1" applyAlignment="1">
      <alignment horizontal="center" vertical="center" wrapText="1"/>
    </xf>
    <xf fontId="1" fillId="0" borderId="1" numFmtId="49" xfId="0" applyNumberFormat="1" applyFont="1" applyBorder="1" applyAlignment="1">
      <alignment horizontal="center" vertical="center" wrapText="1"/>
    </xf>
    <xf fontId="1" fillId="0" borderId="1" numFmtId="0" xfId="0" applyFont="1" applyBorder="1" applyAlignment="1">
      <alignment horizontal="left" vertical="center" wrapText="1"/>
    </xf>
    <xf fontId="1" fillId="3" borderId="1" numFmtId="4" xfId="0" applyNumberFormat="1" applyFont="1" applyFill="1" applyBorder="1" applyAlignment="1">
      <alignment horizontal="center" vertical="center" wrapText="1"/>
    </xf>
    <xf fontId="1" fillId="3" borderId="1" numFmtId="3" xfId="0" applyNumberFormat="1" applyFont="1" applyFill="1" applyBorder="1" applyAlignment="1">
      <alignment horizontal="center" vertical="center" wrapText="1"/>
    </xf>
    <xf fontId="1" fillId="3" borderId="1" numFmtId="2" xfId="0" applyNumberFormat="1" applyFont="1" applyFill="1" applyBorder="1" applyAlignment="1">
      <alignment horizontal="center" vertical="center" wrapText="1"/>
    </xf>
    <xf fontId="1" fillId="0" borderId="1" numFmtId="3" xfId="0" applyNumberFormat="1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13" fillId="5" borderId="1" numFmtId="49" xfId="0" applyNumberFormat="1" applyFont="1" applyFill="1" applyBorder="1" applyAlignment="1" applyProtection="1">
      <alignment horizontal="center" vertical="center"/>
    </xf>
    <xf fontId="13" fillId="4" borderId="1" numFmtId="0" xfId="0" applyFont="1" applyFill="1" applyBorder="1" applyAlignment="1" applyProtection="1">
      <alignment wrapText="1"/>
    </xf>
    <xf fontId="13" fillId="5" borderId="1" numFmtId="2" xfId="0" applyNumberFormat="1" applyFont="1" applyFill="1" applyBorder="1" applyAlignment="1" applyProtection="1">
      <alignment horizontal="center" vertical="center"/>
    </xf>
    <xf fontId="13" fillId="5" borderId="0" numFmtId="1" xfId="0" applyNumberFormat="1" applyFont="1" applyFill="1" applyAlignment="1" applyProtection="1">
      <alignment horizontal="center" vertical="center"/>
    </xf>
    <xf fontId="0" fillId="0" borderId="0" numFmtId="0" xfId="0"/>
    <xf fontId="14" fillId="3" borderId="1" numFmtId="49" xfId="0" applyNumberFormat="1" applyFont="1" applyFill="1" applyBorder="1" applyAlignment="1" applyProtection="1">
      <alignment horizontal="center" vertical="center"/>
    </xf>
    <xf fontId="14" fillId="0" borderId="1" numFmtId="0" xfId="0" applyFont="1" applyBorder="1" applyAlignment="1" applyProtection="1">
      <alignment horizontal="left" vertical="center" wrapText="1"/>
    </xf>
    <xf fontId="14" fillId="3" borderId="1" numFmtId="2" xfId="0" applyNumberFormat="1" applyFont="1" applyFill="1" applyBorder="1" applyAlignment="1" applyProtection="1">
      <alignment horizontal="center" vertical="center"/>
    </xf>
    <xf fontId="14" fillId="3" borderId="1" numFmtId="1" xfId="0" applyNumberFormat="1" applyFont="1" applyFill="1" applyBorder="1" applyAlignment="1" applyProtection="1">
      <alignment horizontal="center" vertical="center"/>
    </xf>
    <xf fontId="1" fillId="0" borderId="1" numFmtId="2" xfId="0" applyNumberFormat="1" applyFont="1" applyBorder="1" applyAlignment="1">
      <alignment horizontal="center" vertical="center"/>
    </xf>
    <xf fontId="1" fillId="0" borderId="1" numFmtId="3" xfId="0" applyNumberFormat="1" applyFont="1" applyBorder="1" applyAlignment="1" applyProtection="1">
      <alignment horizontal="center" vertical="center"/>
    </xf>
    <xf fontId="1" fillId="0" borderId="1" numFmtId="0" xfId="0" applyFont="1" applyBorder="1" applyAlignment="1">
      <alignment horizontal="center" vertical="center"/>
    </xf>
    <xf fontId="14" fillId="0" borderId="1" numFmtId="49" xfId="0" applyNumberFormat="1" applyFont="1" applyBorder="1" applyAlignment="1" applyProtection="1">
      <alignment horizontal="center" vertical="center"/>
    </xf>
    <xf fontId="14" fillId="0" borderId="1" numFmtId="2" xfId="0" applyNumberFormat="1" applyFont="1" applyBorder="1" applyAlignment="1" applyProtection="1">
      <alignment horizontal="center" vertical="center"/>
    </xf>
    <xf fontId="14" fillId="0" borderId="1" numFmtId="3" xfId="0" applyNumberFormat="1" applyFont="1" applyBorder="1" applyAlignment="1" applyProtection="1">
      <alignment horizontal="center" vertical="center"/>
    </xf>
    <xf fontId="1" fillId="0" borderId="1" numFmtId="3" xfId="0" applyNumberFormat="1" applyFont="1" applyBorder="1" applyAlignment="1">
      <alignment horizontal="center" vertical="center"/>
    </xf>
    <xf fontId="14" fillId="0" borderId="1" numFmtId="2" xfId="0" applyNumberFormat="1" applyFont="1" applyBorder="1" applyAlignment="1">
      <alignment horizontal="center" vertical="center"/>
    </xf>
    <xf fontId="14" fillId="0" borderId="1" numFmtId="0" xfId="0" applyFont="1" applyBorder="1" applyAlignment="1">
      <alignment horizontal="center" vertical="center"/>
    </xf>
    <xf fontId="13" fillId="5" borderId="1" numFmtId="0" xfId="0" applyFont="1" applyFill="1" applyBorder="1" applyAlignment="1" applyProtection="1">
      <alignment wrapText="1"/>
    </xf>
    <xf fontId="13" fillId="5" borderId="1" numFmtId="1" xfId="0" applyNumberFormat="1" applyFont="1" applyFill="1" applyBorder="1" applyAlignment="1" applyProtection="1">
      <alignment horizontal="center" vertical="center"/>
    </xf>
    <xf fontId="14" fillId="0" borderId="1" numFmtId="0" xfId="0" applyFont="1" applyBorder="1" applyAlignment="1" applyProtection="1">
      <alignment horizontal="center" vertical="center" wrapText="1"/>
    </xf>
    <xf fontId="13" fillId="5" borderId="1" numFmtId="4" xfId="0" applyNumberFormat="1" applyFont="1" applyFill="1" applyBorder="1" applyAlignment="1" applyProtection="1">
      <alignment horizontal="center" vertical="center"/>
    </xf>
    <xf fontId="13" fillId="5" borderId="1" numFmtId="3" xfId="0" applyNumberFormat="1" applyFont="1" applyFill="1" applyBorder="1" applyAlignment="1" applyProtection="1">
      <alignment horizontal="center" vertical="center"/>
    </xf>
    <xf fontId="14" fillId="0" borderId="1" numFmtId="2" xfId="0" applyNumberFormat="1" applyFont="1" applyBorder="1" applyAlignment="1" applyProtection="1">
      <alignment horizontal="center"/>
    </xf>
    <xf fontId="14" fillId="0" borderId="1" numFmtId="2" xfId="0" applyNumberFormat="1" applyFont="1" applyBorder="1" applyAlignment="1" applyProtection="1">
      <alignment horizontal="center" vertical="center" wrapText="1"/>
    </xf>
    <xf fontId="9" fillId="0" borderId="0" numFmtId="0" xfId="0" applyFont="1"/>
    <xf fontId="14" fillId="3" borderId="1" numFmtId="0" xfId="0" applyFont="1" applyFill="1" applyBorder="1" applyAlignment="1" applyProtection="1">
      <alignment horizontal="left" vertical="center" wrapText="1"/>
    </xf>
    <xf fontId="14" fillId="3" borderId="1" numFmtId="0" xfId="0" applyFont="1" applyFill="1" applyBorder="1" applyAlignment="1" applyProtection="1">
      <alignment horizontal="center" vertical="center" wrapText="1"/>
    </xf>
    <xf fontId="14" fillId="3" borderId="1" numFmtId="3" xfId="0" applyNumberFormat="1" applyFont="1" applyFill="1" applyBorder="1" applyAlignment="1" applyProtection="1">
      <alignment horizontal="center" vertical="center"/>
    </xf>
    <xf fontId="1" fillId="0" borderId="0" numFmtId="3" xfId="0" applyNumberFormat="1" applyFont="1" applyAlignment="1">
      <alignment horizontal="center" vertical="center"/>
    </xf>
    <xf fontId="1" fillId="4" borderId="1" numFmtId="0" xfId="0" applyFont="1" applyFill="1" applyBorder="1" applyAlignment="1">
      <alignment horizontal="center" vertical="center"/>
    </xf>
    <xf fontId="13" fillId="6" borderId="1" numFmtId="0" xfId="0" applyFont="1" applyFill="1" applyBorder="1" applyAlignment="1" applyProtection="1">
      <alignment horizontal="left" vertical="center" wrapText="1"/>
    </xf>
    <xf fontId="13" fillId="0" borderId="1" numFmtId="4" xfId="0" applyNumberFormat="1" applyFont="1" applyBorder="1" applyAlignment="1" applyProtection="1">
      <alignment horizontal="center" vertical="center" wrapText="1"/>
    </xf>
    <xf fontId="13" fillId="0" borderId="1" numFmtId="3" xfId="0" applyNumberFormat="1" applyFont="1" applyBorder="1" applyAlignment="1" applyProtection="1">
      <alignment horizontal="center" vertical="center" wrapText="1"/>
    </xf>
    <xf fontId="12" fillId="0" borderId="1" numFmtId="4" xfId="0" applyNumberFormat="1" applyFont="1" applyBorder="1" applyAlignment="1">
      <alignment horizontal="center" vertical="center"/>
    </xf>
    <xf fontId="13" fillId="0" borderId="1" numFmtId="3" xfId="0" applyNumberFormat="1" applyFont="1" applyBorder="1" applyAlignment="1">
      <alignment horizontal="center" vertical="center" wrapText="1"/>
    </xf>
    <xf fontId="13" fillId="0" borderId="0" numFmtId="3" xfId="0" applyNumberFormat="1" applyFont="1" applyAlignment="1" applyProtection="1">
      <alignment horizontal="center" vertical="center" wrapText="1"/>
    </xf>
    <xf fontId="13" fillId="0" borderId="0" numFmtId="3" xfId="0" applyNumberFormat="1" applyFont="1" applyAlignment="1">
      <alignment horizontal="center" vertical="center" wrapText="1"/>
    </xf>
    <xf fontId="14" fillId="7" borderId="1" numFmtId="49" xfId="0" applyNumberFormat="1" applyFont="1" applyFill="1" applyBorder="1" applyAlignment="1" applyProtection="1">
      <alignment horizontal="center" vertical="center"/>
    </xf>
    <xf fontId="13" fillId="7" borderId="1" numFmtId="0" xfId="0" applyFont="1" applyFill="1" applyBorder="1" applyAlignment="1" applyProtection="1">
      <alignment wrapText="1"/>
    </xf>
    <xf fontId="13" fillId="7" borderId="1" numFmtId="4" xfId="0" applyNumberFormat="1" applyFont="1" applyFill="1" applyBorder="1" applyAlignment="1" applyProtection="1">
      <alignment horizontal="center" vertical="center"/>
    </xf>
    <xf fontId="13" fillId="7" borderId="1" numFmtId="3" xfId="0" applyNumberFormat="1" applyFont="1" applyFill="1" applyBorder="1" applyAlignment="1" applyProtection="1">
      <alignment horizontal="center" vertical="center"/>
    </xf>
    <xf fontId="13" fillId="7" borderId="1" numFmtId="2" xfId="0" applyNumberFormat="1" applyFont="1" applyFill="1" applyBorder="1" applyAlignment="1">
      <alignment horizontal="center" vertical="center"/>
    </xf>
    <xf fontId="15" fillId="0" borderId="0" numFmtId="0" xfId="0" applyFont="1"/>
    <xf fontId="15" fillId="0" borderId="0" numFmtId="49" xfId="0" applyNumberFormat="1" applyFont="1" applyAlignment="1" applyProtection="1">
      <alignment horizontal="center"/>
    </xf>
    <xf fontId="15" fillId="0" borderId="0" numFmtId="0" xfId="0" applyFont="1" applyProtection="1"/>
    <xf fontId="15" fillId="0" borderId="0" numFmtId="3" xfId="0" applyNumberFormat="1" applyFont="1" applyAlignment="1" applyProtection="1">
      <alignment horizontal="center" vertical="center" wrapText="1"/>
    </xf>
    <xf fontId="15" fillId="0" borderId="0" numFmtId="0" xfId="0" applyFont="1" applyAlignment="1">
      <alignment vertical="center"/>
    </xf>
    <xf fontId="15" fillId="0" borderId="0" numFmtId="3" xfId="0" applyNumberFormat="1" applyFont="1" applyAlignment="1">
      <alignment horizontal="center" vertical="center"/>
    </xf>
    <xf fontId="15" fillId="0" borderId="0" numFmtId="0" xfId="0" applyFont="1" applyAlignment="1">
      <alignment horizontal="center" vertical="center"/>
    </xf>
    <xf fontId="11" fillId="0" borderId="1" numFmtId="4" xfId="0" applyNumberFormat="1" applyFont="1" applyBorder="1" applyAlignment="1">
      <alignment horizontal="center" vertical="center" wrapText="1"/>
    </xf>
    <xf fontId="11" fillId="0" borderId="3" numFmtId="3" xfId="0" applyNumberFormat="1" applyFont="1" applyBorder="1" applyAlignment="1">
      <alignment horizontal="center" vertical="center" wrapText="1"/>
    </xf>
    <xf fontId="11" fillId="0" borderId="6" numFmtId="3" xfId="0" applyNumberFormat="1" applyFont="1" applyBorder="1" applyAlignment="1">
      <alignment horizontal="center" vertical="center" wrapText="1"/>
    </xf>
    <xf fontId="15" fillId="0" borderId="0" numFmtId="0" xfId="0" applyFont="1" applyAlignment="1" applyProtection="1">
      <alignment horizontal="center" wrapText="1"/>
    </xf>
    <xf fontId="11" fillId="0" borderId="9" numFmtId="3" xfId="0" applyNumberFormat="1" applyFont="1" applyBorder="1" applyAlignment="1">
      <alignment horizontal="center" vertical="center" wrapText="1"/>
    </xf>
    <xf fontId="14" fillId="4" borderId="1" numFmtId="2" xfId="0" applyNumberFormat="1" applyFont="1" applyFill="1" applyBorder="1" applyAlignment="1">
      <alignment horizontal="center" vertical="center"/>
    </xf>
    <xf fontId="13" fillId="5" borderId="1" numFmtId="0" xfId="0" applyFont="1" applyFill="1" applyBorder="1" applyAlignment="1" applyProtection="1">
      <alignment horizontal="center" vertical="center"/>
    </xf>
    <xf fontId="13" fillId="5" borderId="0" numFmtId="3" xfId="0" applyNumberFormat="1" applyFont="1" applyFill="1" applyAlignment="1" applyProtection="1">
      <alignment horizontal="center" vertical="center"/>
    </xf>
    <xf fontId="13" fillId="0" borderId="10" numFmtId="3" xfId="0" applyNumberFormat="1" applyFont="1" applyBorder="1" applyAlignment="1" applyProtection="1">
      <alignment horizontal="center" vertical="center" wrapText="1"/>
    </xf>
    <xf fontId="13" fillId="0" borderId="1" numFmtId="4" xfId="0" applyNumberFormat="1" applyFont="1" applyBorder="1" applyAlignment="1">
      <alignment horizontal="center" vertical="center"/>
    </xf>
    <xf fontId="13" fillId="0" borderId="10" numFmtId="3" xfId="0" applyNumberFormat="1" applyFont="1" applyBorder="1" applyAlignment="1">
      <alignment horizontal="center" vertical="center" wrapText="1"/>
    </xf>
    <xf fontId="13" fillId="7" borderId="1" numFmtId="0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L14" activeCellId="0" sqref="L14"/>
    </sheetView>
  </sheetViews>
  <sheetFormatPr defaultRowHeight="12.75"/>
  <cols>
    <col customWidth="1" min="1" max="1" style="1" width="9"/>
    <col customWidth="1" min="2" max="2" style="1" width="20.140625"/>
    <col customWidth="1" min="3" max="3" style="1" width="13.42578125"/>
    <col min="4" max="8" style="1" width="9.140625"/>
    <col customWidth="1" min="9" max="9" style="1" width="12"/>
    <col customWidth="1" min="10" max="10" style="1" width="14.28515625"/>
    <col bestFit="1" min="11" max="11" style="1" width="12.57421875"/>
    <col customWidth="1" min="12" max="12" style="1" width="11.140625"/>
    <col min="13" max="254" style="1" width="9.140625"/>
    <col customWidth="1" min="255" max="255" style="1" width="9"/>
    <col customWidth="1" min="256" max="256" style="1" width="20.140625"/>
    <col customWidth="1" min="257" max="257" style="1" width="13.42578125"/>
    <col min="258" max="261" style="1" width="9.140625"/>
    <col customWidth="1" min="262" max="262" style="1" width="12"/>
    <col customWidth="1" min="263" max="263" style="1" width="14.28515625"/>
    <col min="264" max="264" style="1" width="9.140625"/>
    <col customWidth="1" min="265" max="265" style="1" width="11.140625"/>
    <col min="266" max="510" style="1" width="9.140625"/>
    <col customWidth="1" min="511" max="511" style="1" width="9"/>
    <col customWidth="1" min="512" max="512" style="1" width="20.140625"/>
    <col customWidth="1" min="513" max="513" style="1" width="13.42578125"/>
    <col min="514" max="517" style="1" width="9.140625"/>
    <col customWidth="1" min="518" max="518" style="1" width="12"/>
    <col customWidth="1" min="519" max="519" style="1" width="14.28515625"/>
    <col min="520" max="520" style="1" width="9.140625"/>
    <col customWidth="1" min="521" max="521" style="1" width="11.140625"/>
    <col min="522" max="766" style="1" width="9.140625"/>
    <col customWidth="1" min="767" max="767" style="1" width="9"/>
    <col customWidth="1" min="768" max="768" style="1" width="20.140625"/>
    <col customWidth="1" min="769" max="769" style="1" width="13.42578125"/>
    <col min="770" max="773" style="1" width="9.140625"/>
    <col customWidth="1" min="774" max="774" style="1" width="12"/>
    <col customWidth="1" min="775" max="775" style="1" width="14.28515625"/>
    <col min="776" max="776" style="1" width="9.140625"/>
    <col customWidth="1" min="777" max="777" style="1" width="11.140625"/>
    <col min="778" max="1022" style="1" width="9.140625"/>
    <col customWidth="1" min="1023" max="1023" style="1" width="9"/>
    <col customWidth="1" min="1024" max="1024" style="1" width="20.140625"/>
    <col customWidth="1" min="1025" max="1025" style="1" width="13.42578125"/>
    <col min="1026" max="1029" style="1" width="9.140625"/>
    <col customWidth="1" min="1030" max="1030" style="1" width="12"/>
    <col customWidth="1" min="1031" max="1031" style="1" width="14.28515625"/>
    <col min="1032" max="1032" style="1" width="9.140625"/>
    <col customWidth="1" min="1033" max="1033" style="1" width="11.140625"/>
    <col min="1034" max="1278" style="1" width="9.140625"/>
    <col customWidth="1" min="1279" max="1279" style="1" width="9"/>
    <col customWidth="1" min="1280" max="1280" style="1" width="20.140625"/>
    <col customWidth="1" min="1281" max="1281" style="1" width="13.42578125"/>
    <col min="1282" max="1285" style="1" width="9.140625"/>
    <col customWidth="1" min="1286" max="1286" style="1" width="12"/>
    <col customWidth="1" min="1287" max="1287" style="1" width="14.28515625"/>
    <col min="1288" max="1288" style="1" width="9.140625"/>
    <col customWidth="1" min="1289" max="1289" style="1" width="11.140625"/>
    <col min="1290" max="1534" style="1" width="9.140625"/>
    <col customWidth="1" min="1535" max="1535" style="1" width="9"/>
    <col customWidth="1" min="1536" max="1536" style="1" width="20.140625"/>
    <col customWidth="1" min="1537" max="1537" style="1" width="13.42578125"/>
    <col min="1538" max="1541" style="1" width="9.140625"/>
    <col customWidth="1" min="1542" max="1542" style="1" width="12"/>
    <col customWidth="1" min="1543" max="1543" style="1" width="14.28515625"/>
    <col min="1544" max="1544" style="1" width="9.140625"/>
    <col customWidth="1" min="1545" max="1545" style="1" width="11.140625"/>
    <col min="1546" max="1790" style="1" width="9.140625"/>
    <col customWidth="1" min="1791" max="1791" style="1" width="9"/>
    <col customWidth="1" min="1792" max="1792" style="1" width="20.140625"/>
    <col customWidth="1" min="1793" max="1793" style="1" width="13.42578125"/>
    <col min="1794" max="1797" style="1" width="9.140625"/>
    <col customWidth="1" min="1798" max="1798" style="1" width="12"/>
    <col customWidth="1" min="1799" max="1799" style="1" width="14.28515625"/>
    <col min="1800" max="1800" style="1" width="9.140625"/>
    <col customWidth="1" min="1801" max="1801" style="1" width="11.140625"/>
    <col min="1802" max="2046" style="1" width="9.140625"/>
    <col customWidth="1" min="2047" max="2047" style="1" width="9"/>
    <col customWidth="1" min="2048" max="2048" style="1" width="20.140625"/>
    <col customWidth="1" min="2049" max="2049" style="1" width="13.42578125"/>
    <col min="2050" max="2053" style="1" width="9.140625"/>
    <col customWidth="1" min="2054" max="2054" style="1" width="12"/>
    <col customWidth="1" min="2055" max="2055" style="1" width="14.28515625"/>
    <col min="2056" max="2056" style="1" width="9.140625"/>
    <col customWidth="1" min="2057" max="2057" style="1" width="11.140625"/>
    <col min="2058" max="2302" style="1" width="9.140625"/>
    <col customWidth="1" min="2303" max="2303" style="1" width="9"/>
    <col customWidth="1" min="2304" max="2304" style="1" width="20.140625"/>
    <col customWidth="1" min="2305" max="2305" style="1" width="13.42578125"/>
    <col min="2306" max="2309" style="1" width="9.140625"/>
    <col customWidth="1" min="2310" max="2310" style="1" width="12"/>
    <col customWidth="1" min="2311" max="2311" style="1" width="14.28515625"/>
    <col min="2312" max="2312" style="1" width="9.140625"/>
    <col customWidth="1" min="2313" max="2313" style="1" width="11.140625"/>
    <col min="2314" max="2558" style="1" width="9.140625"/>
    <col customWidth="1" min="2559" max="2559" style="1" width="9"/>
    <col customWidth="1" min="2560" max="2560" style="1" width="20.140625"/>
    <col customWidth="1" min="2561" max="2561" style="1" width="13.42578125"/>
    <col min="2562" max="2565" style="1" width="9.140625"/>
    <col customWidth="1" min="2566" max="2566" style="1" width="12"/>
    <col customWidth="1" min="2567" max="2567" style="1" width="14.28515625"/>
    <col min="2568" max="2568" style="1" width="9.140625"/>
    <col customWidth="1" min="2569" max="2569" style="1" width="11.140625"/>
    <col min="2570" max="2814" style="1" width="9.140625"/>
    <col customWidth="1" min="2815" max="2815" style="1" width="9"/>
    <col customWidth="1" min="2816" max="2816" style="1" width="20.140625"/>
    <col customWidth="1" min="2817" max="2817" style="1" width="13.42578125"/>
    <col min="2818" max="2821" style="1" width="9.140625"/>
    <col customWidth="1" min="2822" max="2822" style="1" width="12"/>
    <col customWidth="1" min="2823" max="2823" style="1" width="14.28515625"/>
    <col min="2824" max="2824" style="1" width="9.140625"/>
    <col customWidth="1" min="2825" max="2825" style="1" width="11.140625"/>
    <col min="2826" max="3070" style="1" width="9.140625"/>
    <col customWidth="1" min="3071" max="3071" style="1" width="9"/>
    <col customWidth="1" min="3072" max="3072" style="1" width="20.140625"/>
    <col customWidth="1" min="3073" max="3073" style="1" width="13.42578125"/>
    <col min="3074" max="3077" style="1" width="9.140625"/>
    <col customWidth="1" min="3078" max="3078" style="1" width="12"/>
    <col customWidth="1" min="3079" max="3079" style="1" width="14.28515625"/>
    <col min="3080" max="3080" style="1" width="9.140625"/>
    <col customWidth="1" min="3081" max="3081" style="1" width="11.140625"/>
    <col min="3082" max="3326" style="1" width="9.140625"/>
    <col customWidth="1" min="3327" max="3327" style="1" width="9"/>
    <col customWidth="1" min="3328" max="3328" style="1" width="20.140625"/>
    <col customWidth="1" min="3329" max="3329" style="1" width="13.42578125"/>
    <col min="3330" max="3333" style="1" width="9.140625"/>
    <col customWidth="1" min="3334" max="3334" style="1" width="12"/>
    <col customWidth="1" min="3335" max="3335" style="1" width="14.28515625"/>
    <col min="3336" max="3336" style="1" width="9.140625"/>
    <col customWidth="1" min="3337" max="3337" style="1" width="11.140625"/>
    <col min="3338" max="3582" style="1" width="9.140625"/>
    <col customWidth="1" min="3583" max="3583" style="1" width="9"/>
    <col customWidth="1" min="3584" max="3584" style="1" width="20.140625"/>
    <col customWidth="1" min="3585" max="3585" style="1" width="13.42578125"/>
    <col min="3586" max="3589" style="1" width="9.140625"/>
    <col customWidth="1" min="3590" max="3590" style="1" width="12"/>
    <col customWidth="1" min="3591" max="3591" style="1" width="14.28515625"/>
    <col min="3592" max="3592" style="1" width="9.140625"/>
    <col customWidth="1" min="3593" max="3593" style="1" width="11.140625"/>
    <col min="3594" max="3838" style="1" width="9.140625"/>
    <col customWidth="1" min="3839" max="3839" style="1" width="9"/>
    <col customWidth="1" min="3840" max="3840" style="1" width="20.140625"/>
    <col customWidth="1" min="3841" max="3841" style="1" width="13.42578125"/>
    <col min="3842" max="3845" style="1" width="9.140625"/>
    <col customWidth="1" min="3846" max="3846" style="1" width="12"/>
    <col customWidth="1" min="3847" max="3847" style="1" width="14.28515625"/>
    <col min="3848" max="3848" style="1" width="9.140625"/>
    <col customWidth="1" min="3849" max="3849" style="1" width="11.140625"/>
    <col min="3850" max="4094" style="1" width="9.140625"/>
    <col customWidth="1" min="4095" max="4095" style="1" width="9"/>
    <col customWidth="1" min="4096" max="4096" style="1" width="20.140625"/>
    <col customWidth="1" min="4097" max="4097" style="1" width="13.42578125"/>
    <col min="4098" max="4101" style="1" width="9.140625"/>
    <col customWidth="1" min="4102" max="4102" style="1" width="12"/>
    <col customWidth="1" min="4103" max="4103" style="1" width="14.28515625"/>
    <col min="4104" max="4104" style="1" width="9.140625"/>
    <col customWidth="1" min="4105" max="4105" style="1" width="11.140625"/>
    <col min="4106" max="4350" style="1" width="9.140625"/>
    <col customWidth="1" min="4351" max="4351" style="1" width="9"/>
    <col customWidth="1" min="4352" max="4352" style="1" width="20.140625"/>
    <col customWidth="1" min="4353" max="4353" style="1" width="13.42578125"/>
    <col min="4354" max="4357" style="1" width="9.140625"/>
    <col customWidth="1" min="4358" max="4358" style="1" width="12"/>
    <col customWidth="1" min="4359" max="4359" style="1" width="14.28515625"/>
    <col min="4360" max="4360" style="1" width="9.140625"/>
    <col customWidth="1" min="4361" max="4361" style="1" width="11.140625"/>
    <col min="4362" max="4606" style="1" width="9.140625"/>
    <col customWidth="1" min="4607" max="4607" style="1" width="9"/>
    <col customWidth="1" min="4608" max="4608" style="1" width="20.140625"/>
    <col customWidth="1" min="4609" max="4609" style="1" width="13.42578125"/>
    <col min="4610" max="4613" style="1" width="9.140625"/>
    <col customWidth="1" min="4614" max="4614" style="1" width="12"/>
    <col customWidth="1" min="4615" max="4615" style="1" width="14.28515625"/>
    <col min="4616" max="4616" style="1" width="9.140625"/>
    <col customWidth="1" min="4617" max="4617" style="1" width="11.140625"/>
    <col min="4618" max="4862" style="1" width="9.140625"/>
    <col customWidth="1" min="4863" max="4863" style="1" width="9"/>
    <col customWidth="1" min="4864" max="4864" style="1" width="20.140625"/>
    <col customWidth="1" min="4865" max="4865" style="1" width="13.42578125"/>
    <col min="4866" max="4869" style="1" width="9.140625"/>
    <col customWidth="1" min="4870" max="4870" style="1" width="12"/>
    <col customWidth="1" min="4871" max="4871" style="1" width="14.28515625"/>
    <col min="4872" max="4872" style="1" width="9.140625"/>
    <col customWidth="1" min="4873" max="4873" style="1" width="11.140625"/>
    <col min="4874" max="5118" style="1" width="9.140625"/>
    <col customWidth="1" min="5119" max="5119" style="1" width="9"/>
    <col customWidth="1" min="5120" max="5120" style="1" width="20.140625"/>
    <col customWidth="1" min="5121" max="5121" style="1" width="13.42578125"/>
    <col min="5122" max="5125" style="1" width="9.140625"/>
    <col customWidth="1" min="5126" max="5126" style="1" width="12"/>
    <col customWidth="1" min="5127" max="5127" style="1" width="14.28515625"/>
    <col min="5128" max="5128" style="1" width="9.140625"/>
    <col customWidth="1" min="5129" max="5129" style="1" width="11.140625"/>
    <col min="5130" max="5374" style="1" width="9.140625"/>
    <col customWidth="1" min="5375" max="5375" style="1" width="9"/>
    <col customWidth="1" min="5376" max="5376" style="1" width="20.140625"/>
    <col customWidth="1" min="5377" max="5377" style="1" width="13.42578125"/>
    <col min="5378" max="5381" style="1" width="9.140625"/>
    <col customWidth="1" min="5382" max="5382" style="1" width="12"/>
    <col customWidth="1" min="5383" max="5383" style="1" width="14.28515625"/>
    <col min="5384" max="5384" style="1" width="9.140625"/>
    <col customWidth="1" min="5385" max="5385" style="1" width="11.140625"/>
    <col min="5386" max="5630" style="1" width="9.140625"/>
    <col customWidth="1" min="5631" max="5631" style="1" width="9"/>
    <col customWidth="1" min="5632" max="5632" style="1" width="20.140625"/>
    <col customWidth="1" min="5633" max="5633" style="1" width="13.42578125"/>
    <col min="5634" max="5637" style="1" width="9.140625"/>
    <col customWidth="1" min="5638" max="5638" style="1" width="12"/>
    <col customWidth="1" min="5639" max="5639" style="1" width="14.28515625"/>
    <col min="5640" max="5640" style="1" width="9.140625"/>
    <col customWidth="1" min="5641" max="5641" style="1" width="11.140625"/>
    <col min="5642" max="5886" style="1" width="9.140625"/>
    <col customWidth="1" min="5887" max="5887" style="1" width="9"/>
    <col customWidth="1" min="5888" max="5888" style="1" width="20.140625"/>
    <col customWidth="1" min="5889" max="5889" style="1" width="13.42578125"/>
    <col min="5890" max="5893" style="1" width="9.140625"/>
    <col customWidth="1" min="5894" max="5894" style="1" width="12"/>
    <col customWidth="1" min="5895" max="5895" style="1" width="14.28515625"/>
    <col min="5896" max="5896" style="1" width="9.140625"/>
    <col customWidth="1" min="5897" max="5897" style="1" width="11.140625"/>
    <col min="5898" max="6142" style="1" width="9.140625"/>
    <col customWidth="1" min="6143" max="6143" style="1" width="9"/>
    <col customWidth="1" min="6144" max="6144" style="1" width="20.140625"/>
    <col customWidth="1" min="6145" max="6145" style="1" width="13.42578125"/>
    <col min="6146" max="6149" style="1" width="9.140625"/>
    <col customWidth="1" min="6150" max="6150" style="1" width="12"/>
    <col customWidth="1" min="6151" max="6151" style="1" width="14.28515625"/>
    <col min="6152" max="6152" style="1" width="9.140625"/>
    <col customWidth="1" min="6153" max="6153" style="1" width="11.140625"/>
    <col min="6154" max="6398" style="1" width="9.140625"/>
    <col customWidth="1" min="6399" max="6399" style="1" width="9"/>
    <col customWidth="1" min="6400" max="6400" style="1" width="20.140625"/>
    <col customWidth="1" min="6401" max="6401" style="1" width="13.42578125"/>
    <col min="6402" max="6405" style="1" width="9.140625"/>
    <col customWidth="1" min="6406" max="6406" style="1" width="12"/>
    <col customWidth="1" min="6407" max="6407" style="1" width="14.28515625"/>
    <col min="6408" max="6408" style="1" width="9.140625"/>
    <col customWidth="1" min="6409" max="6409" style="1" width="11.140625"/>
    <col min="6410" max="6654" style="1" width="9.140625"/>
    <col customWidth="1" min="6655" max="6655" style="1" width="9"/>
    <col customWidth="1" min="6656" max="6656" style="1" width="20.140625"/>
    <col customWidth="1" min="6657" max="6657" style="1" width="13.42578125"/>
    <col min="6658" max="6661" style="1" width="9.140625"/>
    <col customWidth="1" min="6662" max="6662" style="1" width="12"/>
    <col customWidth="1" min="6663" max="6663" style="1" width="14.28515625"/>
    <col min="6664" max="6664" style="1" width="9.140625"/>
    <col customWidth="1" min="6665" max="6665" style="1" width="11.140625"/>
    <col min="6666" max="6910" style="1" width="9.140625"/>
    <col customWidth="1" min="6911" max="6911" style="1" width="9"/>
    <col customWidth="1" min="6912" max="6912" style="1" width="20.140625"/>
    <col customWidth="1" min="6913" max="6913" style="1" width="13.42578125"/>
    <col min="6914" max="6917" style="1" width="9.140625"/>
    <col customWidth="1" min="6918" max="6918" style="1" width="12"/>
    <col customWidth="1" min="6919" max="6919" style="1" width="14.28515625"/>
    <col min="6920" max="6920" style="1" width="9.140625"/>
    <col customWidth="1" min="6921" max="6921" style="1" width="11.140625"/>
    <col min="6922" max="7166" style="1" width="9.140625"/>
    <col customWidth="1" min="7167" max="7167" style="1" width="9"/>
    <col customWidth="1" min="7168" max="7168" style="1" width="20.140625"/>
    <col customWidth="1" min="7169" max="7169" style="1" width="13.42578125"/>
    <col min="7170" max="7173" style="1" width="9.140625"/>
    <col customWidth="1" min="7174" max="7174" style="1" width="12"/>
    <col customWidth="1" min="7175" max="7175" style="1" width="14.28515625"/>
    <col min="7176" max="7176" style="1" width="9.140625"/>
    <col customWidth="1" min="7177" max="7177" style="1" width="11.140625"/>
    <col min="7178" max="7422" style="1" width="9.140625"/>
    <col customWidth="1" min="7423" max="7423" style="1" width="9"/>
    <col customWidth="1" min="7424" max="7424" style="1" width="20.140625"/>
    <col customWidth="1" min="7425" max="7425" style="1" width="13.42578125"/>
    <col min="7426" max="7429" style="1" width="9.140625"/>
    <col customWidth="1" min="7430" max="7430" style="1" width="12"/>
    <col customWidth="1" min="7431" max="7431" style="1" width="14.28515625"/>
    <col min="7432" max="7432" style="1" width="9.140625"/>
    <col customWidth="1" min="7433" max="7433" style="1" width="11.140625"/>
    <col min="7434" max="7678" style="1" width="9.140625"/>
    <col customWidth="1" min="7679" max="7679" style="1" width="9"/>
    <col customWidth="1" min="7680" max="7680" style="1" width="20.140625"/>
    <col customWidth="1" min="7681" max="7681" style="1" width="13.42578125"/>
    <col min="7682" max="7685" style="1" width="9.140625"/>
    <col customWidth="1" min="7686" max="7686" style="1" width="12"/>
    <col customWidth="1" min="7687" max="7687" style="1" width="14.28515625"/>
    <col min="7688" max="7688" style="1" width="9.140625"/>
    <col customWidth="1" min="7689" max="7689" style="1" width="11.140625"/>
    <col min="7690" max="7934" style="1" width="9.140625"/>
    <col customWidth="1" min="7935" max="7935" style="1" width="9"/>
    <col customWidth="1" min="7936" max="7936" style="1" width="20.140625"/>
    <col customWidth="1" min="7937" max="7937" style="1" width="13.42578125"/>
    <col min="7938" max="7941" style="1" width="9.140625"/>
    <col customWidth="1" min="7942" max="7942" style="1" width="12"/>
    <col customWidth="1" min="7943" max="7943" style="1" width="14.28515625"/>
    <col min="7944" max="7944" style="1" width="9.140625"/>
    <col customWidth="1" min="7945" max="7945" style="1" width="11.140625"/>
    <col min="7946" max="8190" style="1" width="9.140625"/>
    <col customWidth="1" min="8191" max="8191" style="1" width="9"/>
    <col customWidth="1" min="8192" max="8192" style="1" width="20.140625"/>
    <col customWidth="1" min="8193" max="8193" style="1" width="13.42578125"/>
    <col min="8194" max="8197" style="1" width="9.140625"/>
    <col customWidth="1" min="8198" max="8198" style="1" width="12"/>
    <col customWidth="1" min="8199" max="8199" style="1" width="14.28515625"/>
    <col min="8200" max="8200" style="1" width="9.140625"/>
    <col customWidth="1" min="8201" max="8201" style="1" width="11.140625"/>
    <col min="8202" max="8446" style="1" width="9.140625"/>
    <col customWidth="1" min="8447" max="8447" style="1" width="9"/>
    <col customWidth="1" min="8448" max="8448" style="1" width="20.140625"/>
    <col customWidth="1" min="8449" max="8449" style="1" width="13.42578125"/>
    <col min="8450" max="8453" style="1" width="9.140625"/>
    <col customWidth="1" min="8454" max="8454" style="1" width="12"/>
    <col customWidth="1" min="8455" max="8455" style="1" width="14.28515625"/>
    <col min="8456" max="8456" style="1" width="9.140625"/>
    <col customWidth="1" min="8457" max="8457" style="1" width="11.140625"/>
    <col min="8458" max="8702" style="1" width="9.140625"/>
    <col customWidth="1" min="8703" max="8703" style="1" width="9"/>
    <col customWidth="1" min="8704" max="8704" style="1" width="20.140625"/>
    <col customWidth="1" min="8705" max="8705" style="1" width="13.42578125"/>
    <col min="8706" max="8709" style="1" width="9.140625"/>
    <col customWidth="1" min="8710" max="8710" style="1" width="12"/>
    <col customWidth="1" min="8711" max="8711" style="1" width="14.28515625"/>
    <col min="8712" max="8712" style="1" width="9.140625"/>
    <col customWidth="1" min="8713" max="8713" style="1" width="11.140625"/>
    <col min="8714" max="8958" style="1" width="9.140625"/>
    <col customWidth="1" min="8959" max="8959" style="1" width="9"/>
    <col customWidth="1" min="8960" max="8960" style="1" width="20.140625"/>
    <col customWidth="1" min="8961" max="8961" style="1" width="13.42578125"/>
    <col min="8962" max="8965" style="1" width="9.140625"/>
    <col customWidth="1" min="8966" max="8966" style="1" width="12"/>
    <col customWidth="1" min="8967" max="8967" style="1" width="14.28515625"/>
    <col min="8968" max="8968" style="1" width="9.140625"/>
    <col customWidth="1" min="8969" max="8969" style="1" width="11.140625"/>
    <col min="8970" max="9214" style="1" width="9.140625"/>
    <col customWidth="1" min="9215" max="9215" style="1" width="9"/>
    <col customWidth="1" min="9216" max="9216" style="1" width="20.140625"/>
    <col customWidth="1" min="9217" max="9217" style="1" width="13.42578125"/>
    <col min="9218" max="9221" style="1" width="9.140625"/>
    <col customWidth="1" min="9222" max="9222" style="1" width="12"/>
    <col customWidth="1" min="9223" max="9223" style="1" width="14.28515625"/>
    <col min="9224" max="9224" style="1" width="9.140625"/>
    <col customWidth="1" min="9225" max="9225" style="1" width="11.140625"/>
    <col min="9226" max="9470" style="1" width="9.140625"/>
    <col customWidth="1" min="9471" max="9471" style="1" width="9"/>
    <col customWidth="1" min="9472" max="9472" style="1" width="20.140625"/>
    <col customWidth="1" min="9473" max="9473" style="1" width="13.42578125"/>
    <col min="9474" max="9477" style="1" width="9.140625"/>
    <col customWidth="1" min="9478" max="9478" style="1" width="12"/>
    <col customWidth="1" min="9479" max="9479" style="1" width="14.28515625"/>
    <col min="9480" max="9480" style="1" width="9.140625"/>
    <col customWidth="1" min="9481" max="9481" style="1" width="11.140625"/>
    <col min="9482" max="9726" style="1" width="9.140625"/>
    <col customWidth="1" min="9727" max="9727" style="1" width="9"/>
    <col customWidth="1" min="9728" max="9728" style="1" width="20.140625"/>
    <col customWidth="1" min="9729" max="9729" style="1" width="13.42578125"/>
    <col min="9730" max="9733" style="1" width="9.140625"/>
    <col customWidth="1" min="9734" max="9734" style="1" width="12"/>
    <col customWidth="1" min="9735" max="9735" style="1" width="14.28515625"/>
    <col min="9736" max="9736" style="1" width="9.140625"/>
    <col customWidth="1" min="9737" max="9737" style="1" width="11.140625"/>
    <col min="9738" max="9982" style="1" width="9.140625"/>
    <col customWidth="1" min="9983" max="9983" style="1" width="9"/>
    <col customWidth="1" min="9984" max="9984" style="1" width="20.140625"/>
    <col customWidth="1" min="9985" max="9985" style="1" width="13.42578125"/>
    <col min="9986" max="9989" style="1" width="9.140625"/>
    <col customWidth="1" min="9990" max="9990" style="1" width="12"/>
    <col customWidth="1" min="9991" max="9991" style="1" width="14.28515625"/>
    <col min="9992" max="9992" style="1" width="9.140625"/>
    <col customWidth="1" min="9993" max="9993" style="1" width="11.140625"/>
    <col min="9994" max="10238" style="1" width="9.140625"/>
    <col customWidth="1" min="10239" max="10239" style="1" width="9"/>
    <col customWidth="1" min="10240" max="10240" style="1" width="20.140625"/>
    <col customWidth="1" min="10241" max="10241" style="1" width="13.42578125"/>
    <col min="10242" max="10245" style="1" width="9.140625"/>
    <col customWidth="1" min="10246" max="10246" style="1" width="12"/>
    <col customWidth="1" min="10247" max="10247" style="1" width="14.28515625"/>
    <col min="10248" max="10248" style="1" width="9.140625"/>
    <col customWidth="1" min="10249" max="10249" style="1" width="11.140625"/>
    <col min="10250" max="10494" style="1" width="9.140625"/>
    <col customWidth="1" min="10495" max="10495" style="1" width="9"/>
    <col customWidth="1" min="10496" max="10496" style="1" width="20.140625"/>
    <col customWidth="1" min="10497" max="10497" style="1" width="13.42578125"/>
    <col min="10498" max="10501" style="1" width="9.140625"/>
    <col customWidth="1" min="10502" max="10502" style="1" width="12"/>
    <col customWidth="1" min="10503" max="10503" style="1" width="14.28515625"/>
    <col min="10504" max="10504" style="1" width="9.140625"/>
    <col customWidth="1" min="10505" max="10505" style="1" width="11.140625"/>
    <col min="10506" max="10750" style="1" width="9.140625"/>
    <col customWidth="1" min="10751" max="10751" style="1" width="9"/>
    <col customWidth="1" min="10752" max="10752" style="1" width="20.140625"/>
    <col customWidth="1" min="10753" max="10753" style="1" width="13.42578125"/>
    <col min="10754" max="10757" style="1" width="9.140625"/>
    <col customWidth="1" min="10758" max="10758" style="1" width="12"/>
    <col customWidth="1" min="10759" max="10759" style="1" width="14.28515625"/>
    <col min="10760" max="10760" style="1" width="9.140625"/>
    <col customWidth="1" min="10761" max="10761" style="1" width="11.140625"/>
    <col min="10762" max="11006" style="1" width="9.140625"/>
    <col customWidth="1" min="11007" max="11007" style="1" width="9"/>
    <col customWidth="1" min="11008" max="11008" style="1" width="20.140625"/>
    <col customWidth="1" min="11009" max="11009" style="1" width="13.42578125"/>
    <col min="11010" max="11013" style="1" width="9.140625"/>
    <col customWidth="1" min="11014" max="11014" style="1" width="12"/>
    <col customWidth="1" min="11015" max="11015" style="1" width="14.28515625"/>
    <col min="11016" max="11016" style="1" width="9.140625"/>
    <col customWidth="1" min="11017" max="11017" style="1" width="11.140625"/>
    <col min="11018" max="11262" style="1" width="9.140625"/>
    <col customWidth="1" min="11263" max="11263" style="1" width="9"/>
    <col customWidth="1" min="11264" max="11264" style="1" width="20.140625"/>
    <col customWidth="1" min="11265" max="11265" style="1" width="13.42578125"/>
    <col min="11266" max="11269" style="1" width="9.140625"/>
    <col customWidth="1" min="11270" max="11270" style="1" width="12"/>
    <col customWidth="1" min="11271" max="11271" style="1" width="14.28515625"/>
    <col min="11272" max="11272" style="1" width="9.140625"/>
    <col customWidth="1" min="11273" max="11273" style="1" width="11.140625"/>
    <col min="11274" max="11518" style="1" width="9.140625"/>
    <col customWidth="1" min="11519" max="11519" style="1" width="9"/>
    <col customWidth="1" min="11520" max="11520" style="1" width="20.140625"/>
    <col customWidth="1" min="11521" max="11521" style="1" width="13.42578125"/>
    <col min="11522" max="11525" style="1" width="9.140625"/>
    <col customWidth="1" min="11526" max="11526" style="1" width="12"/>
    <col customWidth="1" min="11527" max="11527" style="1" width="14.28515625"/>
    <col min="11528" max="11528" style="1" width="9.140625"/>
    <col customWidth="1" min="11529" max="11529" style="1" width="11.140625"/>
    <col min="11530" max="11774" style="1" width="9.140625"/>
    <col customWidth="1" min="11775" max="11775" style="1" width="9"/>
    <col customWidth="1" min="11776" max="11776" style="1" width="20.140625"/>
    <col customWidth="1" min="11777" max="11777" style="1" width="13.42578125"/>
    <col min="11778" max="11781" style="1" width="9.140625"/>
    <col customWidth="1" min="11782" max="11782" style="1" width="12"/>
    <col customWidth="1" min="11783" max="11783" style="1" width="14.28515625"/>
    <col min="11784" max="11784" style="1" width="9.140625"/>
    <col customWidth="1" min="11785" max="11785" style="1" width="11.140625"/>
    <col min="11786" max="12030" style="1" width="9.140625"/>
    <col customWidth="1" min="12031" max="12031" style="1" width="9"/>
    <col customWidth="1" min="12032" max="12032" style="1" width="20.140625"/>
    <col customWidth="1" min="12033" max="12033" style="1" width="13.42578125"/>
    <col min="12034" max="12037" style="1" width="9.140625"/>
    <col customWidth="1" min="12038" max="12038" style="1" width="12"/>
    <col customWidth="1" min="12039" max="12039" style="1" width="14.28515625"/>
    <col min="12040" max="12040" style="1" width="9.140625"/>
    <col customWidth="1" min="12041" max="12041" style="1" width="11.140625"/>
    <col min="12042" max="12286" style="1" width="9.140625"/>
    <col customWidth="1" min="12287" max="12287" style="1" width="9"/>
    <col customWidth="1" min="12288" max="12288" style="1" width="20.140625"/>
    <col customWidth="1" min="12289" max="12289" style="1" width="13.42578125"/>
    <col min="12290" max="12293" style="1" width="9.140625"/>
    <col customWidth="1" min="12294" max="12294" style="1" width="12"/>
    <col customWidth="1" min="12295" max="12295" style="1" width="14.28515625"/>
    <col min="12296" max="12296" style="1" width="9.140625"/>
    <col customWidth="1" min="12297" max="12297" style="1" width="11.140625"/>
    <col min="12298" max="12542" style="1" width="9.140625"/>
    <col customWidth="1" min="12543" max="12543" style="1" width="9"/>
    <col customWidth="1" min="12544" max="12544" style="1" width="20.140625"/>
    <col customWidth="1" min="12545" max="12545" style="1" width="13.42578125"/>
    <col min="12546" max="12549" style="1" width="9.140625"/>
    <col customWidth="1" min="12550" max="12550" style="1" width="12"/>
    <col customWidth="1" min="12551" max="12551" style="1" width="14.28515625"/>
    <col min="12552" max="12552" style="1" width="9.140625"/>
    <col customWidth="1" min="12553" max="12553" style="1" width="11.140625"/>
    <col min="12554" max="12798" style="1" width="9.140625"/>
    <col customWidth="1" min="12799" max="12799" style="1" width="9"/>
    <col customWidth="1" min="12800" max="12800" style="1" width="20.140625"/>
    <col customWidth="1" min="12801" max="12801" style="1" width="13.42578125"/>
    <col min="12802" max="12805" style="1" width="9.140625"/>
    <col customWidth="1" min="12806" max="12806" style="1" width="12"/>
    <col customWidth="1" min="12807" max="12807" style="1" width="14.28515625"/>
    <col min="12808" max="12808" style="1" width="9.140625"/>
    <col customWidth="1" min="12809" max="12809" style="1" width="11.140625"/>
    <col min="12810" max="13054" style="1" width="9.140625"/>
    <col customWidth="1" min="13055" max="13055" style="1" width="9"/>
    <col customWidth="1" min="13056" max="13056" style="1" width="20.140625"/>
    <col customWidth="1" min="13057" max="13057" style="1" width="13.42578125"/>
    <col min="13058" max="13061" style="1" width="9.140625"/>
    <col customWidth="1" min="13062" max="13062" style="1" width="12"/>
    <col customWidth="1" min="13063" max="13063" style="1" width="14.28515625"/>
    <col min="13064" max="13064" style="1" width="9.140625"/>
    <col customWidth="1" min="13065" max="13065" style="1" width="11.140625"/>
    <col min="13066" max="13310" style="1" width="9.140625"/>
    <col customWidth="1" min="13311" max="13311" style="1" width="9"/>
    <col customWidth="1" min="13312" max="13312" style="1" width="20.140625"/>
    <col customWidth="1" min="13313" max="13313" style="1" width="13.42578125"/>
    <col min="13314" max="13317" style="1" width="9.140625"/>
    <col customWidth="1" min="13318" max="13318" style="1" width="12"/>
    <col customWidth="1" min="13319" max="13319" style="1" width="14.28515625"/>
    <col min="13320" max="13320" style="1" width="9.140625"/>
    <col customWidth="1" min="13321" max="13321" style="1" width="11.140625"/>
    <col min="13322" max="13566" style="1" width="9.140625"/>
    <col customWidth="1" min="13567" max="13567" style="1" width="9"/>
    <col customWidth="1" min="13568" max="13568" style="1" width="20.140625"/>
    <col customWidth="1" min="13569" max="13569" style="1" width="13.42578125"/>
    <col min="13570" max="13573" style="1" width="9.140625"/>
    <col customWidth="1" min="13574" max="13574" style="1" width="12"/>
    <col customWidth="1" min="13575" max="13575" style="1" width="14.28515625"/>
    <col min="13576" max="13576" style="1" width="9.140625"/>
    <col customWidth="1" min="13577" max="13577" style="1" width="11.140625"/>
    <col min="13578" max="13822" style="1" width="9.140625"/>
    <col customWidth="1" min="13823" max="13823" style="1" width="9"/>
    <col customWidth="1" min="13824" max="13824" style="1" width="20.140625"/>
    <col customWidth="1" min="13825" max="13825" style="1" width="13.42578125"/>
    <col min="13826" max="13829" style="1" width="9.140625"/>
    <col customWidth="1" min="13830" max="13830" style="1" width="12"/>
    <col customWidth="1" min="13831" max="13831" style="1" width="14.28515625"/>
    <col min="13832" max="13832" style="1" width="9.140625"/>
    <col customWidth="1" min="13833" max="13833" style="1" width="11.140625"/>
    <col min="13834" max="14078" style="1" width="9.140625"/>
    <col customWidth="1" min="14079" max="14079" style="1" width="9"/>
    <col customWidth="1" min="14080" max="14080" style="1" width="20.140625"/>
    <col customWidth="1" min="14081" max="14081" style="1" width="13.42578125"/>
    <col min="14082" max="14085" style="1" width="9.140625"/>
    <col customWidth="1" min="14086" max="14086" style="1" width="12"/>
    <col customWidth="1" min="14087" max="14087" style="1" width="14.28515625"/>
    <col min="14088" max="14088" style="1" width="9.140625"/>
    <col customWidth="1" min="14089" max="14089" style="1" width="11.140625"/>
    <col min="14090" max="14334" style="1" width="9.140625"/>
    <col customWidth="1" min="14335" max="14335" style="1" width="9"/>
    <col customWidth="1" min="14336" max="14336" style="1" width="20.140625"/>
    <col customWidth="1" min="14337" max="14337" style="1" width="13.42578125"/>
    <col min="14338" max="14341" style="1" width="9.140625"/>
    <col customWidth="1" min="14342" max="14342" style="1" width="12"/>
    <col customWidth="1" min="14343" max="14343" style="1" width="14.28515625"/>
    <col min="14344" max="14344" style="1" width="9.140625"/>
    <col customWidth="1" min="14345" max="14345" style="1" width="11.140625"/>
    <col min="14346" max="14590" style="1" width="9.140625"/>
    <col customWidth="1" min="14591" max="14591" style="1" width="9"/>
    <col customWidth="1" min="14592" max="14592" style="1" width="20.140625"/>
    <col customWidth="1" min="14593" max="14593" style="1" width="13.42578125"/>
    <col min="14594" max="14597" style="1" width="9.140625"/>
    <col customWidth="1" min="14598" max="14598" style="1" width="12"/>
    <col customWidth="1" min="14599" max="14599" style="1" width="14.28515625"/>
    <col min="14600" max="14600" style="1" width="9.140625"/>
    <col customWidth="1" min="14601" max="14601" style="1" width="11.140625"/>
    <col min="14602" max="14846" style="1" width="9.140625"/>
    <col customWidth="1" min="14847" max="14847" style="1" width="9"/>
    <col customWidth="1" min="14848" max="14848" style="1" width="20.140625"/>
    <col customWidth="1" min="14849" max="14849" style="1" width="13.42578125"/>
    <col min="14850" max="14853" style="1" width="9.140625"/>
    <col customWidth="1" min="14854" max="14854" style="1" width="12"/>
    <col customWidth="1" min="14855" max="14855" style="1" width="14.28515625"/>
    <col min="14856" max="14856" style="1" width="9.140625"/>
    <col customWidth="1" min="14857" max="14857" style="1" width="11.140625"/>
    <col min="14858" max="15102" style="1" width="9.140625"/>
    <col customWidth="1" min="15103" max="15103" style="1" width="9"/>
    <col customWidth="1" min="15104" max="15104" style="1" width="20.140625"/>
    <col customWidth="1" min="15105" max="15105" style="1" width="13.42578125"/>
    <col min="15106" max="15109" style="1" width="9.140625"/>
    <col customWidth="1" min="15110" max="15110" style="1" width="12"/>
    <col customWidth="1" min="15111" max="15111" style="1" width="14.28515625"/>
    <col min="15112" max="15112" style="1" width="9.140625"/>
    <col customWidth="1" min="15113" max="15113" style="1" width="11.140625"/>
    <col min="15114" max="15358" style="1" width="9.140625"/>
    <col customWidth="1" min="15359" max="15359" style="1" width="9"/>
    <col customWidth="1" min="15360" max="15360" style="1" width="20.140625"/>
    <col customWidth="1" min="15361" max="15361" style="1" width="13.42578125"/>
    <col min="15362" max="15365" style="1" width="9.140625"/>
    <col customWidth="1" min="15366" max="15366" style="1" width="12"/>
    <col customWidth="1" min="15367" max="15367" style="1" width="14.28515625"/>
    <col min="15368" max="15368" style="1" width="9.140625"/>
    <col customWidth="1" min="15369" max="15369" style="1" width="11.140625"/>
    <col min="15370" max="15614" style="1" width="9.140625"/>
    <col customWidth="1" min="15615" max="15615" style="1" width="9"/>
    <col customWidth="1" min="15616" max="15616" style="1" width="20.140625"/>
    <col customWidth="1" min="15617" max="15617" style="1" width="13.42578125"/>
    <col min="15618" max="15621" style="1" width="9.140625"/>
    <col customWidth="1" min="15622" max="15622" style="1" width="12"/>
    <col customWidth="1" min="15623" max="15623" style="1" width="14.28515625"/>
    <col min="15624" max="15624" style="1" width="9.140625"/>
    <col customWidth="1" min="15625" max="15625" style="1" width="11.140625"/>
    <col min="15626" max="15870" style="1" width="9.140625"/>
    <col customWidth="1" min="15871" max="15871" style="1" width="9"/>
    <col customWidth="1" min="15872" max="15872" style="1" width="20.140625"/>
    <col customWidth="1" min="15873" max="15873" style="1" width="13.42578125"/>
    <col min="15874" max="15877" style="1" width="9.140625"/>
    <col customWidth="1" min="15878" max="15878" style="1" width="12"/>
    <col customWidth="1" min="15879" max="15879" style="1" width="14.28515625"/>
    <col min="15880" max="15880" style="1" width="9.140625"/>
    <col customWidth="1" min="15881" max="15881" style="1" width="11.140625"/>
    <col min="15882" max="16126" style="1" width="9.140625"/>
    <col customWidth="1" min="16127" max="16127" style="1" width="9"/>
    <col customWidth="1" min="16128" max="16128" style="1" width="20.140625"/>
    <col customWidth="1" min="16129" max="16129" style="1" width="13.42578125"/>
    <col min="16130" max="16133" style="1" width="9.140625"/>
    <col customWidth="1" min="16134" max="16134" style="1" width="12"/>
    <col customWidth="1" min="16135" max="16135" style="1" width="14.28515625"/>
    <col min="16136" max="16136" style="1" width="9.140625"/>
    <col customWidth="1" min="16137" max="16137" style="1" width="11.140625"/>
    <col min="16138" max="16384" style="1" width="9.140625"/>
  </cols>
  <sheetData>
    <row r="3" ht="15" customHeight="1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8" customHeight="1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>
      <c r="A8" s="4" t="s">
        <v>3</v>
      </c>
      <c r="B8" s="4" t="s">
        <v>4</v>
      </c>
      <c r="C8" s="4" t="s">
        <v>5</v>
      </c>
      <c r="D8" s="4"/>
      <c r="E8" s="4"/>
      <c r="F8" s="4"/>
      <c r="G8" s="4"/>
      <c r="H8" s="4"/>
      <c r="I8" s="4"/>
      <c r="J8" s="4" t="s">
        <v>6</v>
      </c>
      <c r="K8" s="4"/>
      <c r="L8" s="4"/>
    </row>
    <row r="9" ht="40.5" customHeight="1">
      <c r="A9" s="4"/>
      <c r="B9" s="4"/>
      <c r="C9" s="4" t="s">
        <v>7</v>
      </c>
      <c r="D9" s="4" t="s">
        <v>8</v>
      </c>
      <c r="E9" s="4"/>
      <c r="F9" s="4" t="s">
        <v>9</v>
      </c>
      <c r="G9" s="4"/>
      <c r="H9" s="4"/>
      <c r="I9" s="4" t="s">
        <v>10</v>
      </c>
      <c r="J9" s="4" t="s">
        <v>7</v>
      </c>
      <c r="K9" s="4" t="s">
        <v>11</v>
      </c>
      <c r="L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 t="s">
        <v>12</v>
      </c>
      <c r="L10" s="4" t="s">
        <v>13</v>
      </c>
    </row>
    <row r="11" ht="57">
      <c r="A11" s="4"/>
      <c r="B11" s="4"/>
      <c r="C11" s="4"/>
      <c r="D11" s="4" t="s">
        <v>12</v>
      </c>
      <c r="E11" s="4" t="s">
        <v>13</v>
      </c>
      <c r="F11" s="4" t="s">
        <v>12</v>
      </c>
      <c r="G11" s="5" t="s">
        <v>13</v>
      </c>
      <c r="H11" s="4" t="s">
        <v>14</v>
      </c>
      <c r="I11" s="4"/>
      <c r="J11" s="4"/>
      <c r="K11" s="4"/>
      <c r="L11" s="4"/>
    </row>
    <row r="12" ht="1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7</v>
      </c>
      <c r="G12" s="7">
        <v>8</v>
      </c>
      <c r="H12" s="6">
        <v>9</v>
      </c>
      <c r="I12" s="6">
        <v>10</v>
      </c>
      <c r="J12" s="6">
        <v>11</v>
      </c>
      <c r="K12" s="6">
        <v>12</v>
      </c>
      <c r="L12" s="6">
        <v>13</v>
      </c>
    </row>
    <row r="13" ht="15">
      <c r="A13" s="6">
        <v>1</v>
      </c>
      <c r="B13" s="8" t="s">
        <v>15</v>
      </c>
      <c r="C13" s="9">
        <v>1347</v>
      </c>
      <c r="D13" s="9">
        <v>333</v>
      </c>
      <c r="E13" s="10">
        <f t="shared" ref="E13:E14" si="0">D13/C13</f>
        <v>0.24721603563474387</v>
      </c>
      <c r="F13" s="9">
        <v>104</v>
      </c>
      <c r="G13" s="11">
        <f t="shared" ref="G13:G14" si="1">F13/C13</f>
        <v>0.077208611729769852</v>
      </c>
      <c r="H13" s="6"/>
      <c r="I13" s="10">
        <f t="shared" ref="I13:I14" si="2">F13/D13</f>
        <v>0.31231231231231232</v>
      </c>
      <c r="J13" s="9">
        <f>'Квота Ме'!D82</f>
        <v>1390</v>
      </c>
      <c r="K13" s="9">
        <v>391</v>
      </c>
      <c r="L13" s="10">
        <f t="shared" ref="L13:L14" si="3">K13/J13</f>
        <v>0.28129496402877696</v>
      </c>
    </row>
    <row r="14" ht="15">
      <c r="A14" s="6">
        <v>2</v>
      </c>
      <c r="B14" s="8" t="s">
        <v>16</v>
      </c>
      <c r="C14" s="9">
        <v>24534</v>
      </c>
      <c r="D14" s="9">
        <v>2232</v>
      </c>
      <c r="E14" s="10">
        <v>0.090700000000000003</v>
      </c>
      <c r="F14" s="9">
        <v>893</v>
      </c>
      <c r="G14" s="11">
        <f t="shared" si="1"/>
        <v>0.036398467432950193</v>
      </c>
      <c r="H14" s="6"/>
      <c r="I14" s="10">
        <f t="shared" si="2"/>
        <v>0.40008960573476704</v>
      </c>
      <c r="J14" s="9">
        <f>'Квота Ба'!D170</f>
        <v>25889</v>
      </c>
      <c r="K14" s="9">
        <v>2535</v>
      </c>
      <c r="L14" s="10">
        <f t="shared" si="3"/>
        <v>0.097918034686546404</v>
      </c>
    </row>
    <row r="15" ht="15">
      <c r="A15" s="12"/>
      <c r="B15" s="13"/>
      <c r="C15" s="14"/>
      <c r="D15" s="14"/>
      <c r="E15" s="15"/>
      <c r="F15" s="14"/>
      <c r="G15" s="16"/>
      <c r="H15" s="12"/>
      <c r="I15" s="15"/>
      <c r="J15" s="14"/>
      <c r="K15" s="14"/>
      <c r="L15" s="15"/>
    </row>
    <row r="16" ht="30" customHeight="1">
      <c r="A16" s="17" t="s">
        <v>17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8"/>
      <c r="O16" s="18"/>
      <c r="P16" s="1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ht="42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35.25" customHeight="1">
      <c r="A18" s="19"/>
      <c r="B18" s="19"/>
      <c r="C18" s="20"/>
      <c r="D18" s="20"/>
      <c r="E18" s="21"/>
      <c r="F18" s="21"/>
      <c r="G18" s="21"/>
      <c r="H18" s="21"/>
      <c r="I18" s="21"/>
      <c r="J18" s="21"/>
      <c r="L18" s="21"/>
      <c r="M18" s="22"/>
      <c r="N18" s="22"/>
      <c r="O18" s="22"/>
      <c r="P18" s="22"/>
      <c r="Q18" s="22"/>
      <c r="R18" s="22"/>
      <c r="S18" s="23"/>
      <c r="T18" s="24"/>
      <c r="U18" s="25"/>
      <c r="V18" s="22"/>
      <c r="W18" s="26"/>
      <c r="X18" s="22"/>
      <c r="Y18" s="22"/>
      <c r="Z18" s="22"/>
      <c r="AA18" s="22"/>
      <c r="AB18" s="22"/>
    </row>
    <row r="19" ht="17.25">
      <c r="A19" s="19"/>
      <c r="B19" s="19"/>
      <c r="C19" s="19"/>
      <c r="D19" s="19"/>
      <c r="E19" s="27"/>
      <c r="F19" s="28"/>
      <c r="G19" s="29"/>
      <c r="H19" s="29"/>
      <c r="I19" s="29"/>
      <c r="J19" s="29"/>
      <c r="K19" s="29"/>
      <c r="L19" s="29"/>
      <c r="M19" s="22"/>
      <c r="N19" s="22"/>
      <c r="O19" s="22"/>
      <c r="P19" s="22"/>
      <c r="Q19" s="22"/>
      <c r="R19" s="22"/>
      <c r="S19" s="23"/>
      <c r="T19" s="24"/>
      <c r="U19" s="25"/>
      <c r="V19" s="22"/>
      <c r="W19" s="26"/>
      <c r="X19" s="22"/>
      <c r="Y19" s="22"/>
      <c r="Z19" s="22"/>
      <c r="AA19" s="22"/>
      <c r="AB19" s="22"/>
    </row>
  </sheetData>
  <mergeCells count="20">
    <mergeCell ref="A3:L3"/>
    <mergeCell ref="A4:L4"/>
    <mergeCell ref="A6:L6"/>
    <mergeCell ref="A8:A11"/>
    <mergeCell ref="B8:B11"/>
    <mergeCell ref="C8:I8"/>
    <mergeCell ref="J8:L8"/>
    <mergeCell ref="C9:C11"/>
    <mergeCell ref="D9:E10"/>
    <mergeCell ref="F9:H10"/>
    <mergeCell ref="I9:I11"/>
    <mergeCell ref="J9:J11"/>
    <mergeCell ref="K9:L9"/>
    <mergeCell ref="K10:K11"/>
    <mergeCell ref="L10:L11"/>
    <mergeCell ref="A16:L16"/>
    <mergeCell ref="A18:B18"/>
    <mergeCell ref="A19:D19"/>
    <mergeCell ref="G19:J19"/>
    <mergeCell ref="K19:L19"/>
  </mergeCells>
  <printOptions headings="0" gridLines="0"/>
  <pageMargins left="0.69999999999999996" right="0.69999999999999996" top="0.75" bottom="0.75" header="0.29999999999999999" footer="0.29999999999999999"/>
  <pageSetup paperSize="9" scale="99" fitToWidth="1" fitToHeight="1" pageOrder="downThenOver" orientation="landscape" usePrinterDefaults="1" blackAndWhite="0" draft="0" cellComments="none" useFirstPageNumber="0" errors="displayed" horizontalDpi="2147483648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64" zoomScale="70" workbookViewId="0">
      <selection activeCell="I82" activeCellId="0" sqref="I82"/>
    </sheetView>
  </sheetViews>
  <sheetFormatPr defaultRowHeight="12.75"/>
  <cols>
    <col customWidth="1" min="1" max="1" style="30" width="7"/>
    <col customWidth="1" min="2" max="2" style="31" width="31.28515625"/>
    <col customWidth="1" min="3" max="3" style="31" width="15.140625"/>
    <col customWidth="1" min="4" max="4" style="32" width="15.5703125"/>
    <col customWidth="1" min="5" max="5" style="33" width="23"/>
    <col min="6" max="6" style="24" width="9.140625"/>
    <col customWidth="1" min="7" max="7" style="25" width="13.42578125"/>
  </cols>
  <sheetData>
    <row r="1" ht="45" customHeight="1">
      <c r="A1" s="34" t="s">
        <v>18</v>
      </c>
      <c r="B1" s="34"/>
      <c r="C1" s="34"/>
      <c r="D1" s="34"/>
      <c r="E1" s="34"/>
      <c r="F1" s="34"/>
      <c r="G1" s="34"/>
    </row>
    <row r="2" ht="12.75">
      <c r="A2" s="30"/>
      <c r="B2" s="31"/>
      <c r="C2" s="31"/>
      <c r="D2" s="32"/>
    </row>
    <row r="3" s="31" customFormat="1" ht="48" customHeight="1">
      <c r="A3" s="35" t="s">
        <v>3</v>
      </c>
      <c r="B3" s="36" t="s">
        <v>19</v>
      </c>
      <c r="C3" s="37" t="s">
        <v>20</v>
      </c>
      <c r="D3" s="38" t="s">
        <v>21</v>
      </c>
      <c r="E3" s="39" t="s">
        <v>22</v>
      </c>
      <c r="F3" s="40" t="s">
        <v>23</v>
      </c>
      <c r="G3" s="41"/>
      <c r="H3" s="31"/>
      <c r="I3" s="31"/>
    </row>
    <row r="4" s="31" customFormat="1" ht="104.25" customHeight="1">
      <c r="A4" s="35"/>
      <c r="B4" s="36"/>
      <c r="C4" s="37"/>
      <c r="D4" s="42"/>
      <c r="E4" s="39"/>
      <c r="F4" s="43"/>
      <c r="G4" s="44"/>
      <c r="H4" s="31"/>
      <c r="I4" s="31"/>
    </row>
    <row r="5" s="31" customFormat="1" ht="18.75" customHeight="1">
      <c r="A5" s="35"/>
      <c r="B5" s="36"/>
      <c r="C5" s="37"/>
      <c r="D5" s="42"/>
      <c r="E5" s="39"/>
      <c r="F5" s="45" t="s">
        <v>12</v>
      </c>
      <c r="G5" s="36" t="s">
        <v>13</v>
      </c>
      <c r="H5" s="31"/>
      <c r="I5" s="31"/>
    </row>
    <row r="6" s="31" customFormat="1" ht="56.25" customHeight="1">
      <c r="A6" s="35"/>
      <c r="B6" s="36"/>
      <c r="C6" s="37"/>
      <c r="D6" s="42"/>
      <c r="E6" s="39"/>
      <c r="F6" s="45"/>
      <c r="G6" s="36"/>
      <c r="H6" s="31"/>
      <c r="I6" s="31"/>
    </row>
    <row r="7" s="46" customFormat="1" ht="81.75" customHeight="1">
      <c r="A7" s="35"/>
      <c r="B7" s="36"/>
      <c r="C7" s="37"/>
      <c r="D7" s="47"/>
      <c r="E7" s="39"/>
      <c r="F7" s="45"/>
      <c r="G7" s="36"/>
      <c r="H7" s="46"/>
      <c r="I7" s="46"/>
    </row>
    <row r="8" s="46" customFormat="1" ht="15">
      <c r="A8" s="48" t="s">
        <v>24</v>
      </c>
      <c r="B8" s="49" t="s">
        <v>25</v>
      </c>
      <c r="C8" s="50">
        <f>C9</f>
        <v>369.35899999999998</v>
      </c>
      <c r="D8" s="51">
        <f>SUM(D9)</f>
        <v>6</v>
      </c>
      <c r="E8" s="52"/>
      <c r="F8" s="53">
        <f>SUM(F9)</f>
        <v>1</v>
      </c>
      <c r="G8" s="52"/>
      <c r="H8" s="46"/>
      <c r="I8" s="46"/>
      <c r="J8" s="46"/>
      <c r="K8" s="46"/>
      <c r="L8" s="46"/>
      <c r="M8" s="46"/>
    </row>
    <row r="9" s="46" customFormat="1" ht="15">
      <c r="A9" s="54" t="s">
        <v>26</v>
      </c>
      <c r="B9" s="55" t="s">
        <v>27</v>
      </c>
      <c r="C9" s="56">
        <v>369.35899999999998</v>
      </c>
      <c r="D9" s="57">
        <v>6</v>
      </c>
      <c r="E9" s="58">
        <f>D9/C9</f>
        <v>0.016244358469673138</v>
      </c>
      <c r="F9" s="59">
        <f>TRUNC(D9*G9/100)</f>
        <v>1</v>
      </c>
      <c r="G9" s="60">
        <v>30</v>
      </c>
      <c r="H9" s="46"/>
      <c r="I9" s="46"/>
      <c r="J9" s="46"/>
      <c r="K9" s="46"/>
      <c r="M9" s="46"/>
      <c r="N9" s="46"/>
    </row>
    <row r="10" ht="15">
      <c r="A10" s="61" t="s">
        <v>28</v>
      </c>
      <c r="B10" s="62" t="s">
        <v>29</v>
      </c>
      <c r="C10" s="63">
        <f>SUM(C11:C16)</f>
        <v>277.96100000000001</v>
      </c>
      <c r="D10" s="64">
        <f>SUM(D11:D16)</f>
        <v>84</v>
      </c>
      <c r="E10" s="63"/>
      <c r="F10" s="64">
        <f>SUM(F11:F16)</f>
        <v>22</v>
      </c>
      <c r="G10" s="63"/>
    </row>
    <row r="11" s="65" customFormat="1" ht="30">
      <c r="A11" s="66" t="s">
        <v>30</v>
      </c>
      <c r="B11" s="67" t="s">
        <v>31</v>
      </c>
      <c r="C11" s="68">
        <v>75.200000000000003</v>
      </c>
      <c r="D11" s="69">
        <v>11</v>
      </c>
      <c r="E11" s="70">
        <f t="shared" ref="E11:E74" si="4">D11/C11</f>
        <v>0.14627659574468085</v>
      </c>
      <c r="F11" s="71">
        <f t="shared" ref="F11:F16" si="5">TRUNC(D11*G11/100)</f>
        <v>3</v>
      </c>
      <c r="G11" s="72">
        <v>30</v>
      </c>
    </row>
    <row r="12" ht="15">
      <c r="A12" s="73" t="s">
        <v>32</v>
      </c>
      <c r="B12" s="67" t="s">
        <v>33</v>
      </c>
      <c r="C12" s="74">
        <v>90.079999999999998</v>
      </c>
      <c r="D12" s="75">
        <v>26</v>
      </c>
      <c r="E12" s="70">
        <f t="shared" si="4"/>
        <v>0.28863232682060391</v>
      </c>
      <c r="F12" s="76">
        <f t="shared" si="5"/>
        <v>7</v>
      </c>
      <c r="G12" s="72">
        <v>30</v>
      </c>
    </row>
    <row r="13" ht="15">
      <c r="A13" s="73" t="s">
        <v>34</v>
      </c>
      <c r="B13" s="67" t="s">
        <v>35</v>
      </c>
      <c r="C13" s="74">
        <v>21.34</v>
      </c>
      <c r="D13" s="75">
        <v>11</v>
      </c>
      <c r="E13" s="77">
        <f t="shared" si="4"/>
        <v>0.51546391752577325</v>
      </c>
      <c r="F13" s="76">
        <f t="shared" si="5"/>
        <v>3</v>
      </c>
      <c r="G13" s="78">
        <v>30</v>
      </c>
    </row>
    <row r="14" ht="15">
      <c r="A14" s="73" t="s">
        <v>36</v>
      </c>
      <c r="B14" s="67" t="s">
        <v>37</v>
      </c>
      <c r="C14" s="74">
        <v>27.68</v>
      </c>
      <c r="D14" s="75">
        <v>8</v>
      </c>
      <c r="E14" s="70">
        <f t="shared" si="4"/>
        <v>0.28901734104046245</v>
      </c>
      <c r="F14" s="76">
        <f t="shared" si="5"/>
        <v>2</v>
      </c>
      <c r="G14" s="72">
        <v>30</v>
      </c>
    </row>
    <row r="15" ht="15">
      <c r="A15" s="73" t="s">
        <v>38</v>
      </c>
      <c r="B15" s="67" t="s">
        <v>39</v>
      </c>
      <c r="C15" s="74">
        <v>32.121000000000002</v>
      </c>
      <c r="D15" s="75">
        <v>16</v>
      </c>
      <c r="E15" s="77">
        <f t="shared" si="4"/>
        <v>0.49811649699573485</v>
      </c>
      <c r="F15" s="76">
        <f t="shared" si="5"/>
        <v>4</v>
      </c>
      <c r="G15" s="78">
        <v>30</v>
      </c>
    </row>
    <row r="16" ht="15">
      <c r="A16" s="73" t="s">
        <v>40</v>
      </c>
      <c r="B16" s="67" t="s">
        <v>41</v>
      </c>
      <c r="C16" s="74">
        <v>31.539999999999999</v>
      </c>
      <c r="D16" s="75">
        <v>12</v>
      </c>
      <c r="E16" s="70">
        <f t="shared" si="4"/>
        <v>0.3804692454026633</v>
      </c>
      <c r="F16" s="76">
        <f t="shared" si="5"/>
        <v>3</v>
      </c>
      <c r="G16" s="72">
        <v>30</v>
      </c>
    </row>
    <row r="17" ht="15">
      <c r="A17" s="61" t="s">
        <v>42</v>
      </c>
      <c r="B17" s="79" t="s">
        <v>43</v>
      </c>
      <c r="C17" s="63">
        <f>SUM(C18:C20)</f>
        <v>425.13999999999999</v>
      </c>
      <c r="D17" s="80">
        <f>SUM(D18:D20)</f>
        <v>50</v>
      </c>
      <c r="E17" s="63"/>
      <c r="F17" s="80">
        <f>SUM(F18:F20)</f>
        <v>14</v>
      </c>
      <c r="G17" s="63"/>
    </row>
    <row r="18" ht="30">
      <c r="A18" s="73" t="s">
        <v>44</v>
      </c>
      <c r="B18" s="67" t="s">
        <v>31</v>
      </c>
      <c r="C18" s="81">
        <v>215.46000000000001</v>
      </c>
      <c r="D18" s="75">
        <v>14</v>
      </c>
      <c r="E18" s="70">
        <f t="shared" si="4"/>
        <v>0.064977257959714096</v>
      </c>
      <c r="F18" s="76">
        <f t="shared" ref="F18:F20" si="6">TRUNC(D18*G18/100)</f>
        <v>4</v>
      </c>
      <c r="G18" s="72">
        <v>30</v>
      </c>
    </row>
    <row r="19" ht="15">
      <c r="A19" s="73" t="s">
        <v>45</v>
      </c>
      <c r="B19" s="67" t="s">
        <v>46</v>
      </c>
      <c r="C19" s="74">
        <v>143.06999999999999</v>
      </c>
      <c r="D19" s="75">
        <v>19</v>
      </c>
      <c r="E19" s="70">
        <f t="shared" si="4"/>
        <v>0.13280212483399734</v>
      </c>
      <c r="F19" s="76">
        <f t="shared" si="6"/>
        <v>5</v>
      </c>
      <c r="G19" s="72">
        <v>30</v>
      </c>
    </row>
    <row r="20" ht="15">
      <c r="A20" s="73" t="s">
        <v>47</v>
      </c>
      <c r="B20" s="67" t="s">
        <v>48</v>
      </c>
      <c r="C20" s="74">
        <v>66.609999999999999</v>
      </c>
      <c r="D20" s="75">
        <v>17</v>
      </c>
      <c r="E20" s="70">
        <f t="shared" si="4"/>
        <v>0.2552169343942351</v>
      </c>
      <c r="F20" s="76">
        <f t="shared" si="6"/>
        <v>5</v>
      </c>
      <c r="G20" s="72">
        <v>30</v>
      </c>
    </row>
    <row r="21" ht="15">
      <c r="A21" s="61" t="s">
        <v>49</v>
      </c>
      <c r="B21" s="79" t="s">
        <v>50</v>
      </c>
      <c r="C21" s="82">
        <f>C22</f>
        <v>52.32</v>
      </c>
      <c r="D21" s="83">
        <f>D22</f>
        <v>6</v>
      </c>
      <c r="E21" s="63"/>
      <c r="F21" s="80">
        <f>F22</f>
        <v>1</v>
      </c>
      <c r="G21" s="63"/>
    </row>
    <row r="22" ht="15">
      <c r="A22" s="73" t="s">
        <v>51</v>
      </c>
      <c r="B22" s="67" t="s">
        <v>52</v>
      </c>
      <c r="C22" s="74">
        <v>52.32</v>
      </c>
      <c r="D22" s="75">
        <v>6</v>
      </c>
      <c r="E22" s="70">
        <f t="shared" si="4"/>
        <v>0.1146788990825688</v>
      </c>
      <c r="F22" s="76">
        <f>TRUNC(D22*G22/100)</f>
        <v>1</v>
      </c>
      <c r="G22" s="72">
        <v>30</v>
      </c>
    </row>
    <row r="23" ht="15">
      <c r="A23" s="61" t="s">
        <v>53</v>
      </c>
      <c r="B23" s="79" t="s">
        <v>54</v>
      </c>
      <c r="C23" s="63">
        <f>SUM(C24:C27)</f>
        <v>268.07999999999998</v>
      </c>
      <c r="D23" s="80">
        <f>SUM(D24:D27)</f>
        <v>87</v>
      </c>
      <c r="E23" s="63"/>
      <c r="F23" s="64">
        <f>SUM(F24:F27)</f>
        <v>24</v>
      </c>
      <c r="G23" s="63"/>
    </row>
    <row r="24" s="65" customFormat="1" ht="15">
      <c r="A24" s="73" t="s">
        <v>55</v>
      </c>
      <c r="B24" s="67" t="s">
        <v>56</v>
      </c>
      <c r="C24" s="74">
        <v>19.84</v>
      </c>
      <c r="D24" s="75">
        <v>5</v>
      </c>
      <c r="E24" s="70">
        <f t="shared" si="4"/>
        <v>0.25201612903225806</v>
      </c>
      <c r="F24" s="76">
        <f t="shared" ref="F24:F27" si="7">TRUNC(D24*G24/100)</f>
        <v>1</v>
      </c>
      <c r="G24" s="72">
        <v>30</v>
      </c>
    </row>
    <row r="25" ht="15">
      <c r="A25" s="73" t="s">
        <v>57</v>
      </c>
      <c r="B25" s="67" t="s">
        <v>58</v>
      </c>
      <c r="C25" s="81">
        <v>95.769999999999996</v>
      </c>
      <c r="D25" s="75">
        <v>16</v>
      </c>
      <c r="E25" s="70">
        <f t="shared" si="4"/>
        <v>0.16706693118930771</v>
      </c>
      <c r="F25" s="76">
        <f t="shared" si="7"/>
        <v>4</v>
      </c>
      <c r="G25" s="72">
        <v>30</v>
      </c>
    </row>
    <row r="26" ht="15">
      <c r="A26" s="73" t="s">
        <v>59</v>
      </c>
      <c r="B26" s="67" t="s">
        <v>60</v>
      </c>
      <c r="C26" s="74">
        <v>126.48999999999999</v>
      </c>
      <c r="D26" s="75">
        <v>49</v>
      </c>
      <c r="E26" s="70">
        <f t="shared" si="4"/>
        <v>0.38738240177089101</v>
      </c>
      <c r="F26" s="76">
        <f t="shared" si="7"/>
        <v>14</v>
      </c>
      <c r="G26" s="72">
        <v>30</v>
      </c>
    </row>
    <row r="27" ht="15">
      <c r="A27" s="73" t="s">
        <v>61</v>
      </c>
      <c r="B27" s="67" t="s">
        <v>62</v>
      </c>
      <c r="C27" s="74">
        <v>25.98</v>
      </c>
      <c r="D27" s="75">
        <v>17</v>
      </c>
      <c r="E27" s="70">
        <f t="shared" si="4"/>
        <v>0.65434949961508848</v>
      </c>
      <c r="F27" s="76">
        <f t="shared" si="7"/>
        <v>5</v>
      </c>
      <c r="G27" s="72">
        <v>30</v>
      </c>
    </row>
    <row r="28" ht="15">
      <c r="A28" s="61" t="s">
        <v>63</v>
      </c>
      <c r="B28" s="79" t="s">
        <v>64</v>
      </c>
      <c r="C28" s="63">
        <f>SUM(C29:C35)</f>
        <v>928.79999999999995</v>
      </c>
      <c r="D28" s="80">
        <f>SUM(D29:D35)</f>
        <v>239</v>
      </c>
      <c r="E28" s="63"/>
      <c r="F28" s="80">
        <f>SUM(F29:F35)</f>
        <v>68</v>
      </c>
      <c r="G28" s="63"/>
    </row>
    <row r="29" ht="30">
      <c r="A29" s="73" t="s">
        <v>65</v>
      </c>
      <c r="B29" s="67" t="s">
        <v>31</v>
      </c>
      <c r="C29" s="81">
        <v>365.58999999999997</v>
      </c>
      <c r="D29" s="75">
        <v>53</v>
      </c>
      <c r="E29" s="70">
        <f t="shared" si="4"/>
        <v>0.14497114253672147</v>
      </c>
      <c r="F29" s="76">
        <f t="shared" ref="F29:F35" si="8">TRUNC(D29*G29/100)</f>
        <v>15</v>
      </c>
      <c r="G29" s="72">
        <v>30</v>
      </c>
    </row>
    <row r="30" ht="15">
      <c r="A30" s="73" t="s">
        <v>66</v>
      </c>
      <c r="B30" s="67" t="s">
        <v>67</v>
      </c>
      <c r="C30" s="74">
        <v>150</v>
      </c>
      <c r="D30" s="75">
        <v>35</v>
      </c>
      <c r="E30" s="70">
        <f t="shared" si="4"/>
        <v>0.23333333333333334</v>
      </c>
      <c r="F30" s="76">
        <f t="shared" si="8"/>
        <v>10</v>
      </c>
      <c r="G30" s="72">
        <v>30</v>
      </c>
    </row>
    <row r="31" ht="15">
      <c r="A31" s="73" t="s">
        <v>68</v>
      </c>
      <c r="B31" s="67" t="s">
        <v>69</v>
      </c>
      <c r="C31" s="74">
        <v>48.450000000000003</v>
      </c>
      <c r="D31" s="75">
        <v>18</v>
      </c>
      <c r="E31" s="70">
        <f t="shared" si="4"/>
        <v>0.37151702786377705</v>
      </c>
      <c r="F31" s="76">
        <f t="shared" si="8"/>
        <v>5</v>
      </c>
      <c r="G31" s="72">
        <v>30</v>
      </c>
    </row>
    <row r="32" ht="15">
      <c r="A32" s="73" t="s">
        <v>70</v>
      </c>
      <c r="B32" s="67" t="s">
        <v>71</v>
      </c>
      <c r="C32" s="81">
        <v>163.84999999999999</v>
      </c>
      <c r="D32" s="75">
        <v>48</v>
      </c>
      <c r="E32" s="70">
        <f t="shared" si="4"/>
        <v>0.29295086969789441</v>
      </c>
      <c r="F32" s="76">
        <f t="shared" si="8"/>
        <v>14</v>
      </c>
      <c r="G32" s="72">
        <v>30</v>
      </c>
    </row>
    <row r="33" ht="15">
      <c r="A33" s="73" t="s">
        <v>72</v>
      </c>
      <c r="B33" s="67" t="s">
        <v>73</v>
      </c>
      <c r="C33" s="74">
        <v>53.420000000000002</v>
      </c>
      <c r="D33" s="75">
        <v>12</v>
      </c>
      <c r="E33" s="70">
        <f t="shared" si="4"/>
        <v>0.22463496817671283</v>
      </c>
      <c r="F33" s="76">
        <f t="shared" si="8"/>
        <v>3</v>
      </c>
      <c r="G33" s="72">
        <v>30</v>
      </c>
    </row>
    <row r="34" ht="15">
      <c r="A34" s="73" t="s">
        <v>74</v>
      </c>
      <c r="B34" s="67" t="s">
        <v>75</v>
      </c>
      <c r="C34" s="74">
        <v>34.490000000000002</v>
      </c>
      <c r="D34" s="75">
        <v>27</v>
      </c>
      <c r="E34" s="70">
        <f t="shared" si="4"/>
        <v>0.78283560452305012</v>
      </c>
      <c r="F34" s="76">
        <f t="shared" si="8"/>
        <v>8</v>
      </c>
      <c r="G34" s="72">
        <v>30</v>
      </c>
    </row>
    <row r="35" ht="15">
      <c r="A35" s="73" t="s">
        <v>76</v>
      </c>
      <c r="B35" s="67" t="s">
        <v>77</v>
      </c>
      <c r="C35" s="84">
        <v>113</v>
      </c>
      <c r="D35" s="75">
        <v>46</v>
      </c>
      <c r="E35" s="70">
        <f t="shared" si="4"/>
        <v>0.40707964601769914</v>
      </c>
      <c r="F35" s="76">
        <f t="shared" si="8"/>
        <v>13</v>
      </c>
      <c r="G35" s="72">
        <v>30</v>
      </c>
    </row>
    <row r="36" ht="15">
      <c r="A36" s="61" t="s">
        <v>78</v>
      </c>
      <c r="B36" s="79" t="s">
        <v>79</v>
      </c>
      <c r="C36" s="63">
        <f>SUM(C37:C40)</f>
        <v>301.56</v>
      </c>
      <c r="D36" s="80">
        <f>SUM(D37:D40)</f>
        <v>52</v>
      </c>
      <c r="E36" s="63"/>
      <c r="F36" s="80">
        <f>SUM(F37:F40)</f>
        <v>14</v>
      </c>
      <c r="G36" s="63"/>
    </row>
    <row r="37" ht="15">
      <c r="A37" s="73" t="s">
        <v>80</v>
      </c>
      <c r="B37" s="67" t="s">
        <v>81</v>
      </c>
      <c r="C37" s="81">
        <v>155.21000000000001</v>
      </c>
      <c r="D37" s="75">
        <v>28</v>
      </c>
      <c r="E37" s="70">
        <f t="shared" si="4"/>
        <v>0.18040074737452483</v>
      </c>
      <c r="F37" s="76">
        <f t="shared" ref="F37:F40" si="9">TRUNC(D37*G37/100)</f>
        <v>8</v>
      </c>
      <c r="G37" s="72">
        <v>30</v>
      </c>
    </row>
    <row r="38" ht="15">
      <c r="A38" s="73" t="s">
        <v>82</v>
      </c>
      <c r="B38" s="67" t="s">
        <v>83</v>
      </c>
      <c r="C38" s="74">
        <v>42.590000000000003</v>
      </c>
      <c r="D38" s="75">
        <v>5</v>
      </c>
      <c r="E38" s="70">
        <f t="shared" si="4"/>
        <v>0.1173984503404555</v>
      </c>
      <c r="F38" s="76">
        <f t="shared" si="9"/>
        <v>1</v>
      </c>
      <c r="G38" s="72">
        <v>30</v>
      </c>
    </row>
    <row r="39" ht="15">
      <c r="A39" s="73" t="s">
        <v>84</v>
      </c>
      <c r="B39" s="67" t="s">
        <v>85</v>
      </c>
      <c r="C39" s="74">
        <v>49.68</v>
      </c>
      <c r="D39" s="75">
        <v>11</v>
      </c>
      <c r="E39" s="70">
        <f t="shared" si="4"/>
        <v>0.22141706924315621</v>
      </c>
      <c r="F39" s="76">
        <f t="shared" si="9"/>
        <v>3</v>
      </c>
      <c r="G39" s="72">
        <v>30</v>
      </c>
    </row>
    <row r="40" ht="15">
      <c r="A40" s="73" t="s">
        <v>86</v>
      </c>
      <c r="B40" s="67" t="s">
        <v>87</v>
      </c>
      <c r="C40" s="74">
        <v>54.079999999999998</v>
      </c>
      <c r="D40" s="75">
        <v>8</v>
      </c>
      <c r="E40" s="70">
        <f t="shared" si="4"/>
        <v>0.14792899408284024</v>
      </c>
      <c r="F40" s="76">
        <f t="shared" si="9"/>
        <v>2</v>
      </c>
      <c r="G40" s="72">
        <v>30</v>
      </c>
    </row>
    <row r="41" ht="15">
      <c r="A41" s="61" t="s">
        <v>88</v>
      </c>
      <c r="B41" s="79" t="s">
        <v>89</v>
      </c>
      <c r="C41" s="63">
        <f>SUM(C42:C46)</f>
        <v>803.40899999999999</v>
      </c>
      <c r="D41" s="80">
        <f>SUM(D42:D46)</f>
        <v>129</v>
      </c>
      <c r="E41" s="63"/>
      <c r="F41" s="80">
        <f>SUM(F42:F46)</f>
        <v>36</v>
      </c>
      <c r="G41" s="63"/>
    </row>
    <row r="42" ht="30">
      <c r="A42" s="73" t="s">
        <v>90</v>
      </c>
      <c r="B42" s="67" t="s">
        <v>31</v>
      </c>
      <c r="C42" s="74">
        <v>319.08999999999997</v>
      </c>
      <c r="D42" s="75">
        <v>37</v>
      </c>
      <c r="E42" s="70">
        <f t="shared" si="4"/>
        <v>0.11595474630981856</v>
      </c>
      <c r="F42" s="76">
        <f t="shared" ref="F42:F46" si="10">TRUNC(D42*G42/100)</f>
        <v>11</v>
      </c>
      <c r="G42" s="72">
        <v>30</v>
      </c>
    </row>
    <row r="43" ht="15">
      <c r="A43" s="73" t="s">
        <v>91</v>
      </c>
      <c r="B43" s="67" t="s">
        <v>92</v>
      </c>
      <c r="C43" s="85">
        <v>85.759</v>
      </c>
      <c r="D43" s="75">
        <v>19</v>
      </c>
      <c r="E43" s="70">
        <f t="shared" si="4"/>
        <v>0.22155109084760782</v>
      </c>
      <c r="F43" s="76">
        <f t="shared" si="10"/>
        <v>5</v>
      </c>
      <c r="G43" s="72">
        <v>30</v>
      </c>
    </row>
    <row r="44" ht="15">
      <c r="A44" s="73" t="s">
        <v>93</v>
      </c>
      <c r="B44" s="67" t="s">
        <v>94</v>
      </c>
      <c r="C44" s="81">
        <v>228.06999999999999</v>
      </c>
      <c r="D44" s="75">
        <v>29</v>
      </c>
      <c r="E44" s="70">
        <f t="shared" si="4"/>
        <v>0.12715394396457227</v>
      </c>
      <c r="F44" s="76">
        <f t="shared" si="10"/>
        <v>8</v>
      </c>
      <c r="G44" s="72">
        <v>30</v>
      </c>
    </row>
    <row r="45" ht="15">
      <c r="A45" s="73" t="s">
        <v>95</v>
      </c>
      <c r="B45" s="67" t="s">
        <v>96</v>
      </c>
      <c r="C45" s="81">
        <v>99.150000000000006</v>
      </c>
      <c r="D45" s="75">
        <v>12</v>
      </c>
      <c r="E45" s="70">
        <f t="shared" si="4"/>
        <v>0.1210287443267776</v>
      </c>
      <c r="F45" s="76">
        <f t="shared" si="10"/>
        <v>3</v>
      </c>
      <c r="G45" s="72">
        <v>30</v>
      </c>
    </row>
    <row r="46" ht="15">
      <c r="A46" s="73" t="s">
        <v>97</v>
      </c>
      <c r="B46" s="67" t="s">
        <v>98</v>
      </c>
      <c r="C46" s="81">
        <v>71.340000000000003</v>
      </c>
      <c r="D46" s="75">
        <v>32</v>
      </c>
      <c r="E46" s="70">
        <f t="shared" si="4"/>
        <v>0.44855620970002802</v>
      </c>
      <c r="F46" s="76">
        <f t="shared" si="10"/>
        <v>9</v>
      </c>
      <c r="G46" s="72">
        <v>30</v>
      </c>
    </row>
    <row r="47" ht="15">
      <c r="A47" s="61" t="s">
        <v>99</v>
      </c>
      <c r="B47" s="79" t="s">
        <v>100</v>
      </c>
      <c r="C47" s="63">
        <f>SUM(C48:C50)</f>
        <v>964.78399999999999</v>
      </c>
      <c r="D47" s="80">
        <f>SUM(D48:D50)</f>
        <v>102</v>
      </c>
      <c r="E47" s="63"/>
      <c r="F47" s="80">
        <f>SUM(F48:F50)</f>
        <v>30</v>
      </c>
      <c r="G47" s="63"/>
    </row>
    <row r="48" ht="30">
      <c r="A48" s="73" t="s">
        <v>101</v>
      </c>
      <c r="B48" s="67" t="s">
        <v>31</v>
      </c>
      <c r="C48" s="85">
        <v>835.57399999999996</v>
      </c>
      <c r="D48" s="75">
        <v>60</v>
      </c>
      <c r="E48" s="70">
        <f t="shared" si="4"/>
        <v>0.071806925538611788</v>
      </c>
      <c r="F48" s="76">
        <f t="shared" ref="F48:F50" si="11">TRUNC(D48*G48/100)</f>
        <v>18</v>
      </c>
      <c r="G48" s="72">
        <v>30</v>
      </c>
    </row>
    <row r="49" ht="15">
      <c r="A49" s="73" t="s">
        <v>102</v>
      </c>
      <c r="B49" s="67" t="s">
        <v>103</v>
      </c>
      <c r="C49" s="81">
        <v>51.109999999999999</v>
      </c>
      <c r="D49" s="75">
        <v>20</v>
      </c>
      <c r="E49" s="70">
        <f t="shared" si="4"/>
        <v>0.3913128546272745</v>
      </c>
      <c r="F49" s="76">
        <f t="shared" si="11"/>
        <v>6</v>
      </c>
      <c r="G49" s="72">
        <v>30</v>
      </c>
    </row>
    <row r="50" ht="15">
      <c r="A50" s="73" t="s">
        <v>104</v>
      </c>
      <c r="B50" s="67" t="s">
        <v>105</v>
      </c>
      <c r="C50" s="85">
        <v>78.099999999999994</v>
      </c>
      <c r="D50" s="75">
        <v>22</v>
      </c>
      <c r="E50" s="70">
        <f t="shared" si="4"/>
        <v>0.28169014084507044</v>
      </c>
      <c r="F50" s="76">
        <f t="shared" si="11"/>
        <v>6</v>
      </c>
      <c r="G50" s="72">
        <v>30</v>
      </c>
    </row>
    <row r="51" ht="15">
      <c r="A51" s="61" t="s">
        <v>106</v>
      </c>
      <c r="B51" s="79" t="s">
        <v>107</v>
      </c>
      <c r="C51" s="63">
        <f>SUM(C52:C56)</f>
        <v>270.02099999999996</v>
      </c>
      <c r="D51" s="80">
        <f>SUM(D52:D56)</f>
        <v>163</v>
      </c>
      <c r="E51" s="63"/>
      <c r="F51" s="80">
        <f>SUM(F52:F56)</f>
        <v>46</v>
      </c>
      <c r="G51" s="63"/>
    </row>
    <row r="52" ht="30">
      <c r="A52" s="73" t="s">
        <v>108</v>
      </c>
      <c r="B52" s="67" t="s">
        <v>31</v>
      </c>
      <c r="C52" s="85">
        <v>101.45099999999999</v>
      </c>
      <c r="D52" s="75">
        <v>23</v>
      </c>
      <c r="E52" s="70">
        <f t="shared" si="4"/>
        <v>0.2267104316369479</v>
      </c>
      <c r="F52" s="76">
        <f t="shared" ref="F52:F56" si="12">TRUNC(D52*G52/100)</f>
        <v>6</v>
      </c>
      <c r="G52" s="72">
        <v>30</v>
      </c>
    </row>
    <row r="53" ht="30">
      <c r="A53" s="73" t="s">
        <v>109</v>
      </c>
      <c r="B53" s="67" t="s">
        <v>110</v>
      </c>
      <c r="C53" s="81">
        <v>76.959999999999994</v>
      </c>
      <c r="D53" s="75">
        <v>56</v>
      </c>
      <c r="E53" s="70">
        <f t="shared" si="4"/>
        <v>0.72765072765072769</v>
      </c>
      <c r="F53" s="76">
        <f t="shared" si="12"/>
        <v>16</v>
      </c>
      <c r="G53" s="72">
        <v>30</v>
      </c>
    </row>
    <row r="54" s="86" customFormat="1" ht="30">
      <c r="A54" s="73" t="s">
        <v>111</v>
      </c>
      <c r="B54" s="67" t="s">
        <v>112</v>
      </c>
      <c r="C54" s="81">
        <v>38.950000000000003</v>
      </c>
      <c r="D54" s="75">
        <v>41</v>
      </c>
      <c r="E54" s="70">
        <f t="shared" si="4"/>
        <v>1.0526315789473684</v>
      </c>
      <c r="F54" s="76">
        <f t="shared" si="12"/>
        <v>12</v>
      </c>
      <c r="G54" s="72">
        <v>30</v>
      </c>
      <c r="H54" s="86"/>
      <c r="I54" s="86"/>
      <c r="J54" s="86"/>
      <c r="K54" s="86"/>
      <c r="M54" s="86"/>
      <c r="N54" s="86"/>
    </row>
    <row r="55" ht="15">
      <c r="A55" s="66" t="s">
        <v>113</v>
      </c>
      <c r="B55" s="87" t="s">
        <v>114</v>
      </c>
      <c r="C55" s="88">
        <v>25.390000000000001</v>
      </c>
      <c r="D55" s="89">
        <v>24</v>
      </c>
      <c r="E55" s="70">
        <f t="shared" si="4"/>
        <v>0.94525403702244981</v>
      </c>
      <c r="F55" s="76">
        <f t="shared" si="12"/>
        <v>7</v>
      </c>
      <c r="G55" s="72">
        <v>30</v>
      </c>
    </row>
    <row r="56" ht="15">
      <c r="A56" s="66" t="s">
        <v>115</v>
      </c>
      <c r="B56" s="87" t="s">
        <v>116</v>
      </c>
      <c r="C56" s="88">
        <v>27.27</v>
      </c>
      <c r="D56" s="89">
        <v>19</v>
      </c>
      <c r="E56" s="70">
        <f t="shared" si="4"/>
        <v>0.69673634030069675</v>
      </c>
      <c r="F56" s="76">
        <f t="shared" si="12"/>
        <v>5</v>
      </c>
      <c r="G56" s="72">
        <v>30</v>
      </c>
    </row>
    <row r="57" ht="15">
      <c r="A57" s="61" t="s">
        <v>117</v>
      </c>
      <c r="B57" s="79" t="s">
        <v>118</v>
      </c>
      <c r="C57" s="82">
        <f>C58</f>
        <v>149.25999999999999</v>
      </c>
      <c r="D57" s="83">
        <f>D58</f>
        <v>11</v>
      </c>
      <c r="E57" s="63"/>
      <c r="F57" s="83">
        <f>F58</f>
        <v>3</v>
      </c>
      <c r="G57" s="63"/>
    </row>
    <row r="58" ht="15">
      <c r="A58" s="73" t="s">
        <v>119</v>
      </c>
      <c r="B58" s="67" t="s">
        <v>120</v>
      </c>
      <c r="C58" s="81">
        <v>149.25999999999999</v>
      </c>
      <c r="D58" s="75">
        <v>11</v>
      </c>
      <c r="E58" s="70">
        <f t="shared" si="4"/>
        <v>0.073696904730001345</v>
      </c>
      <c r="F58" s="76">
        <f>TRUNC(D58*G58/100)</f>
        <v>3</v>
      </c>
      <c r="G58" s="72">
        <v>30</v>
      </c>
    </row>
    <row r="59" ht="15">
      <c r="A59" s="61" t="s">
        <v>121</v>
      </c>
      <c r="B59" s="79" t="s">
        <v>122</v>
      </c>
      <c r="C59" s="82">
        <f>C60</f>
        <v>1349.8800000000001</v>
      </c>
      <c r="D59" s="83">
        <f>D60</f>
        <v>57</v>
      </c>
      <c r="E59" s="63"/>
      <c r="F59" s="83">
        <f>F60</f>
        <v>17</v>
      </c>
      <c r="G59" s="63"/>
    </row>
    <row r="60" ht="30">
      <c r="A60" s="73" t="s">
        <v>123</v>
      </c>
      <c r="B60" s="67" t="s">
        <v>31</v>
      </c>
      <c r="C60" s="81">
        <v>1349.8800000000001</v>
      </c>
      <c r="D60" s="75">
        <v>57</v>
      </c>
      <c r="E60" s="70">
        <f t="shared" si="4"/>
        <v>0.042225975642279312</v>
      </c>
      <c r="F60" s="76">
        <f>TRUNC(D60*G60/100)</f>
        <v>17</v>
      </c>
      <c r="G60" s="72">
        <v>30</v>
      </c>
    </row>
    <row r="61" ht="15">
      <c r="A61" s="61" t="s">
        <v>124</v>
      </c>
      <c r="B61" s="79" t="s">
        <v>125</v>
      </c>
      <c r="C61" s="63">
        <f>SUM(C62:C65)</f>
        <v>561.47000000000003</v>
      </c>
      <c r="D61" s="80">
        <f>SUM(D62:D65)</f>
        <v>87</v>
      </c>
      <c r="E61" s="63"/>
      <c r="F61" s="80">
        <f>SUM(F62:F65)</f>
        <v>25</v>
      </c>
      <c r="G61" s="63"/>
    </row>
    <row r="62" s="86" customFormat="1" ht="15">
      <c r="A62" s="73" t="s">
        <v>126</v>
      </c>
      <c r="B62" s="67" t="s">
        <v>127</v>
      </c>
      <c r="C62" s="81">
        <v>23.52</v>
      </c>
      <c r="D62" s="75">
        <v>15</v>
      </c>
      <c r="E62" s="77">
        <f t="shared" si="4"/>
        <v>0.63775510204081631</v>
      </c>
      <c r="F62" s="76">
        <f t="shared" ref="F62:F65" si="13">TRUNC(D62*G62/100)</f>
        <v>4</v>
      </c>
      <c r="G62" s="72">
        <v>30</v>
      </c>
      <c r="H62" s="86"/>
      <c r="I62" s="86"/>
      <c r="J62" s="86"/>
      <c r="K62" s="86"/>
      <c r="M62" s="86"/>
      <c r="N62" s="86"/>
    </row>
    <row r="63" ht="15">
      <c r="A63" s="73" t="s">
        <v>128</v>
      </c>
      <c r="B63" s="67" t="s">
        <v>129</v>
      </c>
      <c r="C63" s="81">
        <v>165.59</v>
      </c>
      <c r="D63" s="75">
        <v>18</v>
      </c>
      <c r="E63" s="77">
        <f t="shared" si="4"/>
        <v>0.10870221631741046</v>
      </c>
      <c r="F63" s="76">
        <f t="shared" si="13"/>
        <v>5</v>
      </c>
      <c r="G63" s="72">
        <v>30</v>
      </c>
    </row>
    <row r="64" ht="15">
      <c r="A64" s="73" t="s">
        <v>130</v>
      </c>
      <c r="B64" s="67" t="s">
        <v>131</v>
      </c>
      <c r="C64" s="81">
        <v>329.23000000000002</v>
      </c>
      <c r="D64" s="75">
        <v>47</v>
      </c>
      <c r="E64" s="77">
        <f t="shared" si="4"/>
        <v>0.14275734289098804</v>
      </c>
      <c r="F64" s="76">
        <f t="shared" si="13"/>
        <v>14</v>
      </c>
      <c r="G64" s="72">
        <v>30</v>
      </c>
    </row>
    <row r="65" ht="12.75">
      <c r="A65" s="73" t="s">
        <v>132</v>
      </c>
      <c r="B65" s="67" t="s">
        <v>133</v>
      </c>
      <c r="C65" s="81">
        <v>43.130000000000003</v>
      </c>
      <c r="D65" s="75">
        <v>7</v>
      </c>
      <c r="E65" s="77">
        <f t="shared" si="4"/>
        <v>0.1623000231857176</v>
      </c>
      <c r="F65" s="76">
        <f t="shared" si="13"/>
        <v>2</v>
      </c>
      <c r="G65" s="72">
        <v>30</v>
      </c>
    </row>
    <row r="66" ht="12.75">
      <c r="A66" s="61" t="s">
        <v>134</v>
      </c>
      <c r="B66" s="79" t="s">
        <v>135</v>
      </c>
      <c r="C66" s="63">
        <f>SUM(C67:C73)</f>
        <v>1313.788</v>
      </c>
      <c r="D66" s="80">
        <f>SUM(D67:D73)</f>
        <v>230</v>
      </c>
      <c r="E66" s="63"/>
      <c r="F66" s="64">
        <f>SUM(F67:F73)</f>
        <v>66</v>
      </c>
      <c r="G66" s="80"/>
    </row>
    <row r="67" ht="12.75">
      <c r="A67" s="73" t="s">
        <v>136</v>
      </c>
      <c r="B67" s="67" t="s">
        <v>31</v>
      </c>
      <c r="C67" s="85">
        <v>499.608</v>
      </c>
      <c r="D67" s="75">
        <v>35</v>
      </c>
      <c r="E67" s="70">
        <f t="shared" si="4"/>
        <v>0.070054923059678781</v>
      </c>
      <c r="F67" s="76">
        <f t="shared" ref="F67:F73" si="14">TRUNC(D67*G67/100)</f>
        <v>10</v>
      </c>
      <c r="G67" s="72">
        <v>30</v>
      </c>
    </row>
    <row r="68" s="86" customFormat="1" ht="12.75">
      <c r="A68" s="73" t="s">
        <v>137</v>
      </c>
      <c r="B68" s="67" t="s">
        <v>138</v>
      </c>
      <c r="C68" s="81">
        <v>141.78</v>
      </c>
      <c r="D68" s="75">
        <v>51</v>
      </c>
      <c r="E68" s="70">
        <f t="shared" si="4"/>
        <v>0.35971223021582732</v>
      </c>
      <c r="F68" s="76">
        <f t="shared" si="14"/>
        <v>15</v>
      </c>
      <c r="G68" s="72">
        <v>30</v>
      </c>
      <c r="H68" s="86"/>
      <c r="I68" s="86"/>
      <c r="J68" s="86"/>
      <c r="K68" s="86"/>
      <c r="M68" s="86"/>
      <c r="N68" s="86"/>
    </row>
    <row r="69" ht="12.75">
      <c r="A69" s="66" t="s">
        <v>139</v>
      </c>
      <c r="B69" s="87" t="s">
        <v>140</v>
      </c>
      <c r="C69" s="88">
        <v>224.24000000000001</v>
      </c>
      <c r="D69" s="75">
        <v>47</v>
      </c>
      <c r="E69" s="70">
        <f t="shared" si="4"/>
        <v>0.20959686050660006</v>
      </c>
      <c r="F69" s="76">
        <f t="shared" si="14"/>
        <v>14</v>
      </c>
      <c r="G69" s="72">
        <v>30</v>
      </c>
    </row>
    <row r="70" ht="12.75">
      <c r="A70" s="73" t="s">
        <v>141</v>
      </c>
      <c r="B70" s="67" t="s">
        <v>142</v>
      </c>
      <c r="C70" s="81">
        <v>249.44</v>
      </c>
      <c r="D70" s="75">
        <v>36</v>
      </c>
      <c r="E70" s="70">
        <f t="shared" si="4"/>
        <v>0.14432328415651058</v>
      </c>
      <c r="F70" s="76">
        <f t="shared" si="14"/>
        <v>10</v>
      </c>
      <c r="G70" s="72">
        <v>30</v>
      </c>
    </row>
    <row r="71" ht="12.75">
      <c r="A71" s="73" t="s">
        <v>143</v>
      </c>
      <c r="B71" s="67" t="s">
        <v>144</v>
      </c>
      <c r="C71" s="81">
        <v>88.450000000000003</v>
      </c>
      <c r="D71" s="75">
        <v>26</v>
      </c>
      <c r="E71" s="70">
        <f t="shared" si="4"/>
        <v>0.29395138496325607</v>
      </c>
      <c r="F71" s="76">
        <f t="shared" si="14"/>
        <v>7</v>
      </c>
      <c r="G71" s="72">
        <v>30</v>
      </c>
    </row>
    <row r="72" ht="12.75">
      <c r="A72" s="73" t="s">
        <v>145</v>
      </c>
      <c r="B72" s="67" t="s">
        <v>146</v>
      </c>
      <c r="C72" s="81">
        <v>81.290000000000006</v>
      </c>
      <c r="D72" s="75">
        <v>27</v>
      </c>
      <c r="E72" s="70">
        <f t="shared" si="4"/>
        <v>0.33214417517529826</v>
      </c>
      <c r="F72" s="76">
        <f t="shared" si="14"/>
        <v>8</v>
      </c>
      <c r="G72" s="72">
        <v>30</v>
      </c>
    </row>
    <row r="73" s="65" customFormat="1" ht="12.75">
      <c r="A73" s="73" t="s">
        <v>147</v>
      </c>
      <c r="B73" s="67" t="s">
        <v>148</v>
      </c>
      <c r="C73" s="81">
        <v>28.98</v>
      </c>
      <c r="D73" s="75">
        <v>8</v>
      </c>
      <c r="E73" s="70">
        <f t="shared" si="4"/>
        <v>0.27605244996549344</v>
      </c>
      <c r="F73" s="90">
        <f t="shared" si="14"/>
        <v>2</v>
      </c>
      <c r="G73" s="72">
        <v>30</v>
      </c>
    </row>
    <row r="74" ht="12.75">
      <c r="A74" s="61" t="s">
        <v>149</v>
      </c>
      <c r="B74" s="79" t="s">
        <v>150</v>
      </c>
      <c r="C74" s="82">
        <f>C75</f>
        <v>28.960000000000001</v>
      </c>
      <c r="D74" s="83">
        <f>D75</f>
        <v>12</v>
      </c>
      <c r="E74" s="63"/>
      <c r="F74" s="80">
        <f>F75</f>
        <v>3</v>
      </c>
      <c r="G74" s="91"/>
    </row>
    <row r="75" ht="12.75">
      <c r="A75" s="73" t="s">
        <v>151</v>
      </c>
      <c r="B75" s="67" t="s">
        <v>152</v>
      </c>
      <c r="C75" s="81">
        <v>28.960000000000001</v>
      </c>
      <c r="D75" s="75">
        <v>12</v>
      </c>
      <c r="E75" s="70">
        <f t="shared" ref="E75:E79" si="15">D75/C75</f>
        <v>0.4143646408839779</v>
      </c>
      <c r="F75" s="90">
        <f>TRUNC(D75*G75/100)</f>
        <v>3</v>
      </c>
      <c r="G75" s="72">
        <v>30</v>
      </c>
    </row>
    <row r="76" ht="12.75">
      <c r="A76" s="61" t="s">
        <v>153</v>
      </c>
      <c r="B76" s="79" t="s">
        <v>154</v>
      </c>
      <c r="C76" s="63">
        <f>SUM(C77:C79)</f>
        <v>577.91000000000008</v>
      </c>
      <c r="D76" s="80">
        <f>SUM(D77:D79)</f>
        <v>75</v>
      </c>
      <c r="E76" s="63"/>
      <c r="F76" s="80">
        <f>SUM(F77:F79)</f>
        <v>21</v>
      </c>
      <c r="G76" s="63"/>
    </row>
    <row r="77" ht="12.75">
      <c r="A77" s="73" t="s">
        <v>155</v>
      </c>
      <c r="B77" s="67" t="s">
        <v>156</v>
      </c>
      <c r="C77" s="81">
        <v>261.88</v>
      </c>
      <c r="D77" s="75">
        <v>35</v>
      </c>
      <c r="E77" s="70">
        <f t="shared" si="15"/>
        <v>0.13364899954177487</v>
      </c>
      <c r="F77" s="76">
        <f t="shared" ref="F77:F79" si="16">TRUNC(D77*G77/100)</f>
        <v>10</v>
      </c>
      <c r="G77" s="72">
        <v>30</v>
      </c>
    </row>
    <row r="78" ht="12.75">
      <c r="A78" s="73" t="s">
        <v>157</v>
      </c>
      <c r="B78" s="67" t="s">
        <v>158</v>
      </c>
      <c r="C78" s="85">
        <v>73.599999999999994</v>
      </c>
      <c r="D78" s="75">
        <v>18</v>
      </c>
      <c r="E78" s="70">
        <f t="shared" si="15"/>
        <v>0.24456521739130438</v>
      </c>
      <c r="F78" s="76">
        <f t="shared" si="16"/>
        <v>5</v>
      </c>
      <c r="G78" s="72">
        <v>30</v>
      </c>
    </row>
    <row r="79" ht="12.75">
      <c r="A79" s="73" t="s">
        <v>159</v>
      </c>
      <c r="B79" s="67" t="s">
        <v>160</v>
      </c>
      <c r="C79" s="81">
        <v>242.43000000000001</v>
      </c>
      <c r="D79" s="75">
        <v>22</v>
      </c>
      <c r="E79" s="70">
        <f t="shared" si="15"/>
        <v>0.090747844738687453</v>
      </c>
      <c r="F79" s="76">
        <f t="shared" si="16"/>
        <v>6</v>
      </c>
      <c r="G79" s="72">
        <v>30</v>
      </c>
    </row>
    <row r="80" ht="12.75">
      <c r="A80" s="73"/>
      <c r="B80" s="92" t="s">
        <v>161</v>
      </c>
      <c r="C80" s="93">
        <f>C11+C18+C29+C42+C48+C52+C60+C67</f>
        <v>3761.8530000000001</v>
      </c>
      <c r="D80" s="94">
        <f>D11+D18+D29+D42+D48+D52+D60+D67</f>
        <v>290</v>
      </c>
      <c r="E80" s="95"/>
      <c r="F80" s="96">
        <f>F11+F18+F29+F42+F48+F52+F60+F67</f>
        <v>84</v>
      </c>
      <c r="G80" s="95"/>
    </row>
    <row r="81" ht="12.75">
      <c r="A81" s="73"/>
      <c r="B81" s="92" t="s">
        <v>162</v>
      </c>
      <c r="C81" s="93">
        <f>C9+C12+C13+C14+C15+C16+C19+C20+C22+C24+C25+C26+C27+C30+C31+C32+C33+C34+C35+C37+C38+C39+C40+C43+C44+C45+C46+C49+C50+C53+C54+C55+C56+C58+C62+C63+C64+C65+C68+C69+C71+C70+C72+C73+C75+C77+C78+C79</f>
        <v>4880.8490000000002</v>
      </c>
      <c r="D81" s="97">
        <f>D9+D12+D13+D14+D15+D16+D19+D20+D22+D24+D25+D26+D27+D30+D31+D32+D33+D34+D35+D37+D38+D39+D40+D43+D44+D45+D46+D49+D50+D53+D54+D55+D56+D58+D62+D63+D64+D65+D68+D69+D71+D70+D72+D73+D75+D77+D78+D79</f>
        <v>1100</v>
      </c>
      <c r="E81" s="95"/>
      <c r="F81" s="98">
        <f>F9+F12+F13+F14+F15+F16+F19+F20+F22+F24+F25+F26+F27+F30+F31+F32+F33+F34+F35+F37+F38+F39+F40+F43+F44+F45+F46+F49+F50+F53+F54+F55+F56+F58+F62+F63+F64+F65+F68+F69+F71+F70+F72+F73+F75+F77+F78+F79</f>
        <v>307</v>
      </c>
      <c r="G81" s="95"/>
    </row>
    <row r="82" ht="12.75">
      <c r="A82" s="99"/>
      <c r="B82" s="100" t="s">
        <v>163</v>
      </c>
      <c r="C82" s="101">
        <f>SUM(C8:C79)/2</f>
        <v>8642.7020000000011</v>
      </c>
      <c r="D82" s="102">
        <f>SUM(D8:D79)/2</f>
        <v>1390</v>
      </c>
      <c r="E82" s="103"/>
      <c r="F82" s="102">
        <f>SUM(F8:F79)/2</f>
        <v>391</v>
      </c>
      <c r="G82" s="102"/>
    </row>
    <row r="83" ht="12.75" customHeight="1">
      <c r="C83" s="31"/>
      <c r="D83" s="32"/>
      <c r="E83" s="33"/>
      <c r="G83" s="25"/>
    </row>
    <row r="84" ht="12.75">
      <c r="C84" s="31"/>
      <c r="D84" s="32"/>
      <c r="E84" s="33"/>
      <c r="G84" s="25"/>
    </row>
    <row r="85" ht="12.75">
      <c r="A85" s="30"/>
      <c r="B85" s="31"/>
      <c r="C85" s="31"/>
      <c r="D85" s="32"/>
      <c r="E85" s="33"/>
      <c r="F85" s="24"/>
      <c r="G85" s="25"/>
    </row>
    <row r="86" ht="12.75">
      <c r="A86" s="30"/>
      <c r="B86" s="31"/>
      <c r="C86" s="31"/>
      <c r="D86" s="32"/>
      <c r="E86" s="33"/>
      <c r="F86" s="24"/>
      <c r="G86" s="25"/>
    </row>
    <row r="87" ht="12.75">
      <c r="A87" s="30"/>
      <c r="B87" s="31"/>
      <c r="C87" s="31"/>
      <c r="D87" s="32"/>
      <c r="E87" s="33"/>
      <c r="F87" s="24"/>
      <c r="G87" s="25"/>
    </row>
    <row r="92" ht="12.75">
      <c r="F92" s="24"/>
    </row>
    <row r="93" ht="12.75">
      <c r="F93" s="24"/>
    </row>
    <row r="94" ht="12.75">
      <c r="F94" s="24"/>
    </row>
    <row r="96" ht="12.75"/>
  </sheetData>
  <autoFilter ref="A7:G82"/>
  <mergeCells count="9">
    <mergeCell ref="A1:G1"/>
    <mergeCell ref="A3:A7"/>
    <mergeCell ref="B3:B7"/>
    <mergeCell ref="C3:C7"/>
    <mergeCell ref="D3:D7"/>
    <mergeCell ref="E3:E7"/>
    <mergeCell ref="F3:G4"/>
    <mergeCell ref="F5:F7"/>
    <mergeCell ref="G5:G7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79" firstPageNumber="1" fitToWidth="1" fitToHeight="0" pageOrder="downThenOver" orientation="portrait" usePrinterDefaults="1" blackAndWhite="0" draft="0" cellComments="none" useFirstPageNumber="1" errors="displayed" horizontalDpi="2147483648" verticalDpi="2147483648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51" zoomScale="70" workbookViewId="0">
      <selection activeCell="B174" activeCellId="0" sqref="B174"/>
    </sheetView>
  </sheetViews>
  <sheetFormatPr defaultRowHeight="12.75"/>
  <cols>
    <col customWidth="1" min="1" max="1" style="105" width="7"/>
    <col customWidth="1" min="2" max="2" style="106" width="31.28515625"/>
    <col customWidth="1" min="3" max="3" style="106" width="14"/>
    <col customWidth="1" min="4" max="4" style="107" width="15.5703125"/>
    <col customWidth="1" min="5" max="5" style="108" width="27.140625"/>
    <col bestFit="1" min="6" max="6" style="109" width="11.28125"/>
    <col customWidth="1" min="7" max="7" style="110" width="15.42578125"/>
    <col min="8" max="16384" style="104" width="9.140625"/>
  </cols>
  <sheetData>
    <row r="1" ht="57" customHeight="1">
      <c r="A1" s="34" t="s">
        <v>164</v>
      </c>
      <c r="B1" s="34"/>
      <c r="C1" s="34"/>
      <c r="D1" s="34"/>
      <c r="E1" s="34"/>
      <c r="F1" s="34"/>
      <c r="G1" s="34"/>
      <c r="H1" s="104"/>
      <c r="I1" s="104"/>
    </row>
    <row r="2" ht="12.75">
      <c r="A2" s="105"/>
      <c r="B2" s="106"/>
      <c r="C2" s="106"/>
      <c r="D2" s="107"/>
      <c r="E2" s="108"/>
      <c r="F2" s="109"/>
      <c r="G2" s="110"/>
      <c r="H2" s="104"/>
      <c r="I2" s="104"/>
      <c r="J2" s="104"/>
      <c r="K2" s="104"/>
      <c r="L2" s="104"/>
      <c r="M2" s="104"/>
      <c r="N2" s="104"/>
    </row>
    <row r="3" s="106" customFormat="1" ht="48" customHeight="1">
      <c r="A3" s="35" t="s">
        <v>3</v>
      </c>
      <c r="B3" s="36" t="s">
        <v>19</v>
      </c>
      <c r="C3" s="111" t="s">
        <v>20</v>
      </c>
      <c r="D3" s="112" t="s">
        <v>21</v>
      </c>
      <c r="E3" s="36" t="s">
        <v>165</v>
      </c>
      <c r="F3" s="40" t="s">
        <v>23</v>
      </c>
      <c r="G3" s="41"/>
      <c r="H3" s="106"/>
      <c r="I3" s="106"/>
      <c r="J3" s="106"/>
      <c r="K3" s="106"/>
      <c r="L3" s="106"/>
      <c r="M3" s="106"/>
      <c r="N3" s="106"/>
    </row>
    <row r="4" s="106" customFormat="1" ht="93" customHeight="1">
      <c r="A4" s="35"/>
      <c r="B4" s="36"/>
      <c r="C4" s="111"/>
      <c r="D4" s="113"/>
      <c r="E4" s="36"/>
      <c r="F4" s="43"/>
      <c r="G4" s="44"/>
      <c r="H4" s="106"/>
      <c r="I4" s="106"/>
    </row>
    <row r="5" s="106" customFormat="1" ht="18.75" customHeight="1">
      <c r="A5" s="35"/>
      <c r="B5" s="36"/>
      <c r="C5" s="111"/>
      <c r="D5" s="113"/>
      <c r="E5" s="36"/>
      <c r="F5" s="45" t="s">
        <v>12</v>
      </c>
      <c r="G5" s="36" t="s">
        <v>13</v>
      </c>
      <c r="H5" s="106"/>
      <c r="I5" s="106"/>
    </row>
    <row r="6" s="106" customFormat="1" ht="45" customHeight="1">
      <c r="A6" s="35"/>
      <c r="B6" s="36"/>
      <c r="C6" s="111"/>
      <c r="D6" s="113"/>
      <c r="E6" s="36"/>
      <c r="F6" s="45"/>
      <c r="G6" s="36"/>
      <c r="H6" s="106"/>
      <c r="I6" s="106"/>
    </row>
    <row r="7" s="114" customFormat="1" ht="66" customHeight="1">
      <c r="A7" s="35"/>
      <c r="B7" s="36"/>
      <c r="C7" s="111"/>
      <c r="D7" s="115"/>
      <c r="E7" s="36"/>
      <c r="F7" s="45"/>
      <c r="G7" s="36"/>
      <c r="H7" s="114"/>
      <c r="I7" s="114"/>
    </row>
    <row r="8" ht="15">
      <c r="A8" s="61">
        <v>1</v>
      </c>
      <c r="B8" s="79" t="s">
        <v>166</v>
      </c>
      <c r="C8" s="63">
        <f>SUM(C9:C11)</f>
        <v>333.12400000000002</v>
      </c>
      <c r="D8" s="80">
        <f>SUM(D9:D11)</f>
        <v>338</v>
      </c>
      <c r="E8" s="63"/>
      <c r="F8" s="80">
        <f>SUM(F9:F11)</f>
        <v>33</v>
      </c>
      <c r="G8" s="63"/>
      <c r="H8" s="104"/>
      <c r="I8" s="104"/>
      <c r="J8" s="104"/>
      <c r="K8" s="104"/>
      <c r="L8" s="104"/>
      <c r="M8" s="104"/>
    </row>
    <row r="9" ht="30">
      <c r="A9" s="73" t="s">
        <v>26</v>
      </c>
      <c r="B9" s="67" t="s">
        <v>31</v>
      </c>
      <c r="C9" s="85">
        <v>151.124</v>
      </c>
      <c r="D9" s="75">
        <v>83</v>
      </c>
      <c r="E9" s="77">
        <f>D9/C9</f>
        <v>0.54921786082951751</v>
      </c>
      <c r="F9" s="76">
        <f>TRUNC(D9*G9/100)</f>
        <v>8</v>
      </c>
      <c r="G9" s="78">
        <v>10</v>
      </c>
      <c r="H9" s="104"/>
      <c r="I9" s="104"/>
      <c r="J9" s="104"/>
      <c r="K9" s="104"/>
      <c r="M9" s="104"/>
      <c r="N9" s="104"/>
    </row>
    <row r="10" ht="15">
      <c r="A10" s="73" t="s">
        <v>167</v>
      </c>
      <c r="B10" s="67" t="s">
        <v>168</v>
      </c>
      <c r="C10" s="81">
        <v>139.33000000000001</v>
      </c>
      <c r="D10" s="75">
        <v>202</v>
      </c>
      <c r="E10" s="77">
        <f t="shared" ref="E10:E49" si="17">D10/C10</f>
        <v>1.4497954496519054</v>
      </c>
      <c r="F10" s="76">
        <f t="shared" ref="F10:F11" si="18">TRUNC(D10*G10/100)</f>
        <v>20</v>
      </c>
      <c r="G10" s="78">
        <v>10</v>
      </c>
      <c r="H10" s="104"/>
      <c r="I10" s="104"/>
      <c r="J10" s="104"/>
      <c r="K10" s="104"/>
      <c r="M10" s="104"/>
      <c r="N10" s="104"/>
    </row>
    <row r="11" ht="15">
      <c r="A11" s="73" t="s">
        <v>169</v>
      </c>
      <c r="B11" s="67" t="s">
        <v>170</v>
      </c>
      <c r="C11" s="81">
        <v>42.670000000000002</v>
      </c>
      <c r="D11" s="75">
        <v>53</v>
      </c>
      <c r="E11" s="77">
        <f t="shared" si="17"/>
        <v>1.2420904616826809</v>
      </c>
      <c r="F11" s="76">
        <f t="shared" si="18"/>
        <v>5</v>
      </c>
      <c r="G11" s="78">
        <v>10</v>
      </c>
      <c r="H11" s="104"/>
      <c r="I11" s="104"/>
      <c r="J11" s="104"/>
      <c r="K11" s="104"/>
      <c r="M11" s="104"/>
      <c r="N11" s="104"/>
    </row>
    <row r="12" ht="15">
      <c r="A12" s="61">
        <v>2</v>
      </c>
      <c r="B12" s="79" t="s">
        <v>25</v>
      </c>
      <c r="C12" s="63">
        <f>SUM(C13:C14)</f>
        <v>430.80000000000001</v>
      </c>
      <c r="D12" s="80">
        <f>SUM(D13:D14)</f>
        <v>2189</v>
      </c>
      <c r="E12" s="116"/>
      <c r="F12" s="64">
        <f>SUM(F13:F14)</f>
        <v>218</v>
      </c>
      <c r="G12" s="63"/>
      <c r="H12" s="104"/>
      <c r="I12" s="104"/>
      <c r="J12" s="104"/>
      <c r="K12" s="104"/>
      <c r="L12" s="104"/>
      <c r="M12" s="104"/>
    </row>
    <row r="13" ht="15">
      <c r="A13" s="73" t="s">
        <v>30</v>
      </c>
      <c r="B13" s="67" t="s">
        <v>27</v>
      </c>
      <c r="C13" s="74">
        <v>378.44999999999999</v>
      </c>
      <c r="D13" s="75">
        <v>1988</v>
      </c>
      <c r="E13" s="77">
        <f t="shared" si="17"/>
        <v>5.2530056810675125</v>
      </c>
      <c r="F13" s="76">
        <f t="shared" ref="F13:F14" si="19">TRUNC(D13*G13/100)</f>
        <v>198</v>
      </c>
      <c r="G13" s="78">
        <v>10</v>
      </c>
      <c r="H13" s="104"/>
      <c r="I13" s="104"/>
      <c r="J13" s="104"/>
      <c r="K13" s="104"/>
      <c r="M13" s="104"/>
      <c r="N13" s="104"/>
    </row>
    <row r="14" ht="12.75" customHeight="1">
      <c r="A14" s="73" t="s">
        <v>32</v>
      </c>
      <c r="B14" s="67" t="s">
        <v>171</v>
      </c>
      <c r="C14" s="74">
        <v>52.350000000000001</v>
      </c>
      <c r="D14" s="75">
        <v>201</v>
      </c>
      <c r="E14" s="77">
        <f t="shared" si="17"/>
        <v>3.8395415472779368</v>
      </c>
      <c r="F14" s="76">
        <f t="shared" si="19"/>
        <v>20</v>
      </c>
      <c r="G14" s="78">
        <v>10</v>
      </c>
      <c r="H14" s="104"/>
      <c r="I14" s="104"/>
      <c r="J14" s="104"/>
      <c r="K14" s="104"/>
      <c r="M14" s="104"/>
      <c r="N14" s="104"/>
    </row>
    <row r="15" ht="15">
      <c r="A15" s="61">
        <v>3</v>
      </c>
      <c r="B15" s="79" t="s">
        <v>29</v>
      </c>
      <c r="C15" s="63">
        <f>SUM(C16:C22)</f>
        <v>312.82200000000006</v>
      </c>
      <c r="D15" s="80">
        <f>SUM(D16:D22)</f>
        <v>553</v>
      </c>
      <c r="E15" s="116"/>
      <c r="F15" s="64">
        <f>SUM(F16:F22)</f>
        <v>53</v>
      </c>
      <c r="G15" s="63"/>
      <c r="H15" s="104"/>
      <c r="I15" s="104"/>
      <c r="J15" s="104"/>
      <c r="K15" s="104"/>
      <c r="L15" s="104"/>
      <c r="M15" s="104"/>
    </row>
    <row r="16" ht="30">
      <c r="A16" s="73" t="s">
        <v>44</v>
      </c>
      <c r="B16" s="67" t="s">
        <v>172</v>
      </c>
      <c r="C16" s="85">
        <v>83.263000000000005</v>
      </c>
      <c r="D16" s="75">
        <v>27</v>
      </c>
      <c r="E16" s="77">
        <f t="shared" si="17"/>
        <v>0.32427368699182108</v>
      </c>
      <c r="F16" s="76">
        <f t="shared" ref="F16:F22" si="20">TRUNC(D16*G16/100)</f>
        <v>2</v>
      </c>
      <c r="G16" s="78">
        <v>10</v>
      </c>
      <c r="H16" s="104"/>
      <c r="I16" s="104"/>
      <c r="J16" s="104"/>
      <c r="K16" s="104"/>
      <c r="M16" s="104"/>
      <c r="N16" s="104"/>
    </row>
    <row r="17" ht="15">
      <c r="A17" s="73" t="s">
        <v>45</v>
      </c>
      <c r="B17" s="67" t="s">
        <v>33</v>
      </c>
      <c r="C17" s="81">
        <v>90.079999999999998</v>
      </c>
      <c r="D17" s="75">
        <v>260</v>
      </c>
      <c r="E17" s="77">
        <f t="shared" si="17"/>
        <v>2.8863232682060391</v>
      </c>
      <c r="F17" s="76">
        <f t="shared" si="20"/>
        <v>26</v>
      </c>
      <c r="G17" s="78">
        <v>10</v>
      </c>
      <c r="H17" s="104"/>
      <c r="I17" s="104"/>
      <c r="J17" s="104"/>
      <c r="K17" s="104"/>
      <c r="M17" s="104"/>
      <c r="N17" s="104"/>
    </row>
    <row r="18" ht="15">
      <c r="A18" s="73" t="s">
        <v>47</v>
      </c>
      <c r="B18" s="67" t="s">
        <v>37</v>
      </c>
      <c r="C18" s="74">
        <v>27.68</v>
      </c>
      <c r="D18" s="75">
        <v>30</v>
      </c>
      <c r="E18" s="77">
        <f t="shared" si="17"/>
        <v>1.0838150289017341</v>
      </c>
      <c r="F18" s="76">
        <f t="shared" si="20"/>
        <v>3</v>
      </c>
      <c r="G18" s="78">
        <v>10</v>
      </c>
      <c r="H18" s="104"/>
      <c r="I18" s="104"/>
      <c r="J18" s="104"/>
      <c r="K18" s="104"/>
      <c r="M18" s="104"/>
      <c r="N18" s="104"/>
    </row>
    <row r="19" ht="15">
      <c r="A19" s="73" t="s">
        <v>173</v>
      </c>
      <c r="B19" s="67" t="s">
        <v>35</v>
      </c>
      <c r="C19" s="74">
        <v>21.34</v>
      </c>
      <c r="D19" s="75">
        <v>65</v>
      </c>
      <c r="E19" s="77">
        <f t="shared" si="17"/>
        <v>3.0459231490159326</v>
      </c>
      <c r="F19" s="76">
        <f t="shared" si="20"/>
        <v>6</v>
      </c>
      <c r="G19" s="78">
        <v>10</v>
      </c>
      <c r="H19" s="104"/>
      <c r="I19" s="104"/>
      <c r="J19" s="104"/>
      <c r="K19" s="104"/>
      <c r="M19" s="104"/>
      <c r="N19" s="104"/>
    </row>
    <row r="20" ht="15">
      <c r="A20" s="73" t="s">
        <v>174</v>
      </c>
      <c r="B20" s="67" t="s">
        <v>175</v>
      </c>
      <c r="C20" s="74">
        <v>26.797999999999998</v>
      </c>
      <c r="D20" s="75">
        <v>84</v>
      </c>
      <c r="E20" s="77">
        <f t="shared" si="17"/>
        <v>3.1345622807672218</v>
      </c>
      <c r="F20" s="76">
        <f t="shared" si="20"/>
        <v>8</v>
      </c>
      <c r="G20" s="78">
        <v>10</v>
      </c>
      <c r="H20" s="104"/>
      <c r="I20" s="104"/>
      <c r="J20" s="104"/>
      <c r="K20" s="104"/>
      <c r="M20" s="104"/>
      <c r="N20" s="104"/>
    </row>
    <row r="21" ht="15">
      <c r="A21" s="73" t="s">
        <v>176</v>
      </c>
      <c r="B21" s="67" t="s">
        <v>39</v>
      </c>
      <c r="C21" s="74">
        <v>32.121000000000002</v>
      </c>
      <c r="D21" s="75">
        <v>30</v>
      </c>
      <c r="E21" s="77">
        <f t="shared" si="17"/>
        <v>0.93396843186700285</v>
      </c>
      <c r="F21" s="76">
        <f t="shared" si="20"/>
        <v>3</v>
      </c>
      <c r="G21" s="78">
        <v>10</v>
      </c>
      <c r="H21" s="104"/>
      <c r="I21" s="104"/>
      <c r="J21" s="104"/>
      <c r="K21" s="104"/>
      <c r="M21" s="104"/>
      <c r="N21" s="104"/>
    </row>
    <row r="22" ht="15">
      <c r="A22" s="73" t="s">
        <v>177</v>
      </c>
      <c r="B22" s="67" t="s">
        <v>41</v>
      </c>
      <c r="C22" s="74">
        <v>31.539999999999999</v>
      </c>
      <c r="D22" s="75">
        <v>57</v>
      </c>
      <c r="E22" s="77">
        <f t="shared" si="17"/>
        <v>1.8072289156626506</v>
      </c>
      <c r="F22" s="76">
        <f t="shared" si="20"/>
        <v>5</v>
      </c>
      <c r="G22" s="78">
        <v>10</v>
      </c>
      <c r="H22" s="104"/>
      <c r="I22" s="104"/>
      <c r="J22" s="104"/>
      <c r="K22" s="104"/>
      <c r="M22" s="104"/>
      <c r="N22" s="104"/>
    </row>
    <row r="23" ht="15">
      <c r="A23" s="61">
        <v>4</v>
      </c>
      <c r="B23" s="79" t="s">
        <v>43</v>
      </c>
      <c r="C23" s="63">
        <f>SUM(C24:C28)</f>
        <v>599.98099999999999</v>
      </c>
      <c r="D23" s="80">
        <f>SUM(D24:D28)</f>
        <v>691</v>
      </c>
      <c r="E23" s="116"/>
      <c r="F23" s="80">
        <f>SUM(F24:F28)</f>
        <v>67</v>
      </c>
      <c r="G23" s="63"/>
      <c r="H23" s="104"/>
      <c r="I23" s="104"/>
      <c r="J23" s="104"/>
      <c r="K23" s="104"/>
      <c r="L23" s="104"/>
      <c r="M23" s="104"/>
    </row>
    <row r="24" ht="30">
      <c r="A24" s="73" t="s">
        <v>51</v>
      </c>
      <c r="B24" s="67" t="s">
        <v>31</v>
      </c>
      <c r="C24" s="85">
        <v>215.46299999999999</v>
      </c>
      <c r="D24" s="75">
        <v>223</v>
      </c>
      <c r="E24" s="77">
        <f t="shared" si="17"/>
        <v>1.0349804838881851</v>
      </c>
      <c r="F24" s="76">
        <f>TRUNC(D24*G24/100)</f>
        <v>22</v>
      </c>
      <c r="G24" s="78">
        <v>10</v>
      </c>
      <c r="H24" s="104"/>
      <c r="I24" s="104"/>
      <c r="J24" s="104"/>
      <c r="K24" s="104"/>
      <c r="M24" s="104"/>
      <c r="N24" s="104"/>
    </row>
    <row r="25" ht="15">
      <c r="A25" s="73" t="s">
        <v>178</v>
      </c>
      <c r="B25" s="67" t="s">
        <v>179</v>
      </c>
      <c r="C25" s="81">
        <v>60.277999999999999</v>
      </c>
      <c r="D25" s="75">
        <v>30</v>
      </c>
      <c r="E25" s="77">
        <f t="shared" si="17"/>
        <v>0.49769401771790706</v>
      </c>
      <c r="F25" s="76">
        <v>3</v>
      </c>
      <c r="G25" s="78">
        <v>10</v>
      </c>
      <c r="H25" s="104"/>
      <c r="I25" s="104"/>
      <c r="K25" s="104"/>
      <c r="M25" s="104"/>
      <c r="N25" s="104"/>
    </row>
    <row r="26" ht="15">
      <c r="A26" s="73" t="s">
        <v>180</v>
      </c>
      <c r="B26" s="67" t="s">
        <v>181</v>
      </c>
      <c r="C26" s="81">
        <v>114.56</v>
      </c>
      <c r="D26" s="75">
        <v>49</v>
      </c>
      <c r="E26" s="77">
        <f t="shared" si="17"/>
        <v>0.42772346368715081</v>
      </c>
      <c r="F26" s="76">
        <v>4</v>
      </c>
      <c r="G26" s="78">
        <v>10</v>
      </c>
      <c r="H26" s="104"/>
      <c r="I26" s="104"/>
      <c r="K26" s="104"/>
      <c r="M26" s="104"/>
      <c r="N26" s="104"/>
    </row>
    <row r="27" ht="15">
      <c r="A27" s="73" t="s">
        <v>182</v>
      </c>
      <c r="B27" s="67" t="s">
        <v>46</v>
      </c>
      <c r="C27" s="74">
        <v>143.06999999999999</v>
      </c>
      <c r="D27" s="75">
        <v>260</v>
      </c>
      <c r="E27" s="77">
        <f t="shared" si="17"/>
        <v>1.8172922345704901</v>
      </c>
      <c r="F27" s="76">
        <f t="shared" ref="F27:F28" si="21">TRUNC(D27*G27/100)</f>
        <v>26</v>
      </c>
      <c r="G27" s="78">
        <v>10</v>
      </c>
      <c r="H27" s="104"/>
      <c r="I27" s="104"/>
      <c r="J27" s="104"/>
      <c r="K27" s="104"/>
      <c r="M27" s="104"/>
      <c r="N27" s="104"/>
    </row>
    <row r="28" ht="15">
      <c r="A28" s="73" t="s">
        <v>183</v>
      </c>
      <c r="B28" s="67" t="s">
        <v>48</v>
      </c>
      <c r="C28" s="74">
        <v>66.609999999999999</v>
      </c>
      <c r="D28" s="75">
        <v>129</v>
      </c>
      <c r="E28" s="77">
        <f t="shared" si="17"/>
        <v>1.9366461492268428</v>
      </c>
      <c r="F28" s="76">
        <f t="shared" si="21"/>
        <v>12</v>
      </c>
      <c r="G28" s="78">
        <v>10</v>
      </c>
      <c r="H28" s="104"/>
      <c r="I28" s="104"/>
      <c r="J28" s="104"/>
      <c r="K28" s="104"/>
      <c r="M28" s="104"/>
      <c r="N28" s="104"/>
    </row>
    <row r="29" ht="15">
      <c r="A29" s="61">
        <v>5</v>
      </c>
      <c r="B29" s="79" t="s">
        <v>184</v>
      </c>
      <c r="C29" s="63">
        <f>SUM(C30:C34)</f>
        <v>310.71000000000004</v>
      </c>
      <c r="D29" s="80">
        <f>SUM(D30:D34)</f>
        <v>743</v>
      </c>
      <c r="E29" s="116"/>
      <c r="F29" s="80">
        <f>SUM(F30:F34)</f>
        <v>72</v>
      </c>
      <c r="G29" s="63"/>
      <c r="H29" s="104"/>
      <c r="I29" s="104"/>
      <c r="J29" s="104"/>
      <c r="K29" s="104"/>
      <c r="L29" s="104"/>
      <c r="M29" s="104"/>
    </row>
    <row r="30" ht="30">
      <c r="A30" s="73" t="s">
        <v>55</v>
      </c>
      <c r="B30" s="67" t="s">
        <v>31</v>
      </c>
      <c r="C30" s="81">
        <v>144.41</v>
      </c>
      <c r="D30" s="75">
        <v>178</v>
      </c>
      <c r="E30" s="77">
        <f t="shared" si="17"/>
        <v>1.2326016203863999</v>
      </c>
      <c r="F30" s="76">
        <f t="shared" ref="F30:F34" si="22">TRUNC(D30*G30/100)</f>
        <v>17</v>
      </c>
      <c r="G30" s="78">
        <v>10</v>
      </c>
      <c r="H30" s="104"/>
      <c r="I30" s="104"/>
      <c r="J30" s="104"/>
      <c r="K30" s="104"/>
      <c r="M30" s="104"/>
      <c r="N30" s="104"/>
    </row>
    <row r="31" ht="15">
      <c r="A31" s="73" t="s">
        <v>57</v>
      </c>
      <c r="B31" s="87" t="s">
        <v>185</v>
      </c>
      <c r="C31" s="68">
        <v>25.149999999999999</v>
      </c>
      <c r="D31" s="75">
        <v>56</v>
      </c>
      <c r="E31" s="77">
        <f t="shared" si="17"/>
        <v>2.2266401590457257</v>
      </c>
      <c r="F31" s="76">
        <f t="shared" si="22"/>
        <v>5</v>
      </c>
      <c r="G31" s="78">
        <v>10</v>
      </c>
      <c r="H31" s="104"/>
      <c r="I31" s="104"/>
      <c r="J31" s="104"/>
      <c r="K31" s="104"/>
      <c r="M31" s="104"/>
      <c r="N31" s="104"/>
    </row>
    <row r="32" ht="15">
      <c r="A32" s="73" t="s">
        <v>59</v>
      </c>
      <c r="B32" s="67" t="s">
        <v>186</v>
      </c>
      <c r="C32" s="74">
        <v>28.050000000000001</v>
      </c>
      <c r="D32" s="75">
        <v>76</v>
      </c>
      <c r="E32" s="77">
        <f t="shared" si="17"/>
        <v>2.7094474153297683</v>
      </c>
      <c r="F32" s="76">
        <f t="shared" si="22"/>
        <v>7</v>
      </c>
      <c r="G32" s="78">
        <v>10</v>
      </c>
      <c r="H32" s="104"/>
      <c r="I32" s="104"/>
      <c r="J32" s="104"/>
      <c r="K32" s="104"/>
      <c r="M32" s="104"/>
      <c r="N32" s="104"/>
    </row>
    <row r="33" ht="15">
      <c r="A33" s="73" t="s">
        <v>61</v>
      </c>
      <c r="B33" s="67" t="s">
        <v>187</v>
      </c>
      <c r="C33" s="74">
        <v>78.359999999999999</v>
      </c>
      <c r="D33" s="75">
        <v>313</v>
      </c>
      <c r="E33" s="77">
        <f t="shared" si="17"/>
        <v>3.9943848902501276</v>
      </c>
      <c r="F33" s="76">
        <f t="shared" si="22"/>
        <v>31</v>
      </c>
      <c r="G33" s="78">
        <v>10</v>
      </c>
      <c r="H33" s="104"/>
      <c r="I33" s="104"/>
      <c r="J33" s="104"/>
      <c r="K33" s="104"/>
      <c r="M33" s="104"/>
      <c r="N33" s="104"/>
    </row>
    <row r="34" ht="15">
      <c r="A34" s="73" t="s">
        <v>188</v>
      </c>
      <c r="B34" s="67" t="s">
        <v>189</v>
      </c>
      <c r="C34" s="74">
        <v>34.740000000000002</v>
      </c>
      <c r="D34" s="75">
        <v>120</v>
      </c>
      <c r="E34" s="77">
        <f t="shared" si="17"/>
        <v>3.4542314335060449</v>
      </c>
      <c r="F34" s="76">
        <f t="shared" si="22"/>
        <v>12</v>
      </c>
      <c r="G34" s="78">
        <v>10</v>
      </c>
      <c r="H34" s="104"/>
      <c r="I34" s="104"/>
      <c r="J34" s="104"/>
      <c r="K34" s="104"/>
      <c r="M34" s="104"/>
      <c r="N34" s="104"/>
    </row>
    <row r="35" ht="15">
      <c r="A35" s="61">
        <v>6</v>
      </c>
      <c r="B35" s="79" t="s">
        <v>190</v>
      </c>
      <c r="C35" s="63">
        <f>SUM(C36:C43)</f>
        <v>410.16999999999996</v>
      </c>
      <c r="D35" s="80">
        <f>SUM(D36:D43)</f>
        <v>714</v>
      </c>
      <c r="E35" s="116"/>
      <c r="F35" s="80">
        <f>SUM(F36:F43)</f>
        <v>67</v>
      </c>
      <c r="G35" s="63"/>
      <c r="H35" s="104"/>
      <c r="I35" s="104"/>
      <c r="J35" s="104"/>
      <c r="K35" s="104"/>
      <c r="L35" s="104"/>
      <c r="M35" s="104"/>
    </row>
    <row r="36" ht="30">
      <c r="A36" s="73" t="s">
        <v>65</v>
      </c>
      <c r="B36" s="67" t="s">
        <v>31</v>
      </c>
      <c r="C36" s="81">
        <v>196.66</v>
      </c>
      <c r="D36" s="75">
        <v>218</v>
      </c>
      <c r="E36" s="77">
        <f t="shared" si="17"/>
        <v>1.1085121529543374</v>
      </c>
      <c r="F36" s="76">
        <f t="shared" ref="F36:F43" si="23">TRUNC(D36*G36/100)</f>
        <v>21</v>
      </c>
      <c r="G36" s="78">
        <v>10</v>
      </c>
      <c r="H36" s="104"/>
      <c r="I36" s="104"/>
      <c r="J36" s="104"/>
      <c r="K36" s="104"/>
      <c r="M36" s="104"/>
      <c r="N36" s="104"/>
    </row>
    <row r="37" ht="15">
      <c r="A37" s="73" t="s">
        <v>66</v>
      </c>
      <c r="B37" s="67" t="s">
        <v>191</v>
      </c>
      <c r="C37" s="74">
        <v>18.350000000000001</v>
      </c>
      <c r="D37" s="75">
        <v>36</v>
      </c>
      <c r="E37" s="77">
        <f t="shared" si="17"/>
        <v>1.9618528610354222</v>
      </c>
      <c r="F37" s="76">
        <f t="shared" si="23"/>
        <v>3</v>
      </c>
      <c r="G37" s="78">
        <v>10</v>
      </c>
      <c r="H37" s="104"/>
      <c r="I37" s="104"/>
      <c r="J37" s="104"/>
      <c r="K37" s="104"/>
      <c r="M37" s="104"/>
      <c r="N37" s="104"/>
    </row>
    <row r="38" ht="15">
      <c r="A38" s="73" t="s">
        <v>68</v>
      </c>
      <c r="B38" s="67" t="s">
        <v>192</v>
      </c>
      <c r="C38" s="74">
        <v>20.879999999999999</v>
      </c>
      <c r="D38" s="75">
        <v>51</v>
      </c>
      <c r="E38" s="77">
        <f t="shared" si="17"/>
        <v>2.4425287356321839</v>
      </c>
      <c r="F38" s="76">
        <f t="shared" si="23"/>
        <v>5</v>
      </c>
      <c r="G38" s="78">
        <v>10</v>
      </c>
      <c r="H38" s="104"/>
      <c r="I38" s="104"/>
      <c r="J38" s="104"/>
      <c r="K38" s="104"/>
      <c r="M38" s="104"/>
      <c r="N38" s="104"/>
    </row>
    <row r="39" ht="15">
      <c r="A39" s="73" t="s">
        <v>70</v>
      </c>
      <c r="B39" s="67" t="s">
        <v>193</v>
      </c>
      <c r="C39" s="74">
        <v>27.760000000000002</v>
      </c>
      <c r="D39" s="75">
        <v>77</v>
      </c>
      <c r="E39" s="77">
        <f t="shared" si="17"/>
        <v>2.7737752161383282</v>
      </c>
      <c r="F39" s="76">
        <f t="shared" si="23"/>
        <v>7</v>
      </c>
      <c r="G39" s="78">
        <v>10</v>
      </c>
      <c r="H39" s="104"/>
      <c r="I39" s="104"/>
      <c r="J39" s="104"/>
      <c r="K39" s="104"/>
      <c r="M39" s="104"/>
      <c r="N39" s="104"/>
    </row>
    <row r="40" ht="15">
      <c r="A40" s="73" t="s">
        <v>72</v>
      </c>
      <c r="B40" s="67" t="s">
        <v>194</v>
      </c>
      <c r="C40" s="74">
        <v>89.680000000000007</v>
      </c>
      <c r="D40" s="75">
        <v>179</v>
      </c>
      <c r="E40" s="77">
        <f t="shared" si="17"/>
        <v>1.9959857270294379</v>
      </c>
      <c r="F40" s="76">
        <f t="shared" si="23"/>
        <v>17</v>
      </c>
      <c r="G40" s="78">
        <v>10</v>
      </c>
      <c r="H40" s="104"/>
      <c r="I40" s="104"/>
      <c r="J40" s="104"/>
      <c r="K40" s="104"/>
      <c r="M40" s="104"/>
      <c r="N40" s="104"/>
    </row>
    <row r="41" ht="15">
      <c r="A41" s="73" t="s">
        <v>74</v>
      </c>
      <c r="B41" s="67" t="s">
        <v>195</v>
      </c>
      <c r="C41" s="74">
        <v>15.51</v>
      </c>
      <c r="D41" s="75">
        <v>55</v>
      </c>
      <c r="E41" s="77">
        <f t="shared" si="17"/>
        <v>3.5460992907801421</v>
      </c>
      <c r="F41" s="76">
        <f t="shared" si="23"/>
        <v>5</v>
      </c>
      <c r="G41" s="78">
        <v>10</v>
      </c>
      <c r="H41" s="104"/>
      <c r="I41" s="104"/>
      <c r="J41" s="104"/>
      <c r="K41" s="104"/>
      <c r="M41" s="104"/>
      <c r="N41" s="104"/>
    </row>
    <row r="42" ht="15">
      <c r="A42" s="73" t="s">
        <v>76</v>
      </c>
      <c r="B42" s="67" t="s">
        <v>196</v>
      </c>
      <c r="C42" s="74">
        <v>32.380000000000003</v>
      </c>
      <c r="D42" s="75">
        <v>76</v>
      </c>
      <c r="E42" s="77">
        <f t="shared" si="17"/>
        <v>2.3471278567016673</v>
      </c>
      <c r="F42" s="76">
        <f t="shared" si="23"/>
        <v>7</v>
      </c>
      <c r="G42" s="78">
        <v>10</v>
      </c>
      <c r="H42" s="104"/>
      <c r="I42" s="104"/>
      <c r="J42" s="104"/>
      <c r="K42" s="104"/>
      <c r="M42" s="104"/>
      <c r="N42" s="104"/>
    </row>
    <row r="43" ht="15">
      <c r="A43" s="73" t="s">
        <v>197</v>
      </c>
      <c r="B43" s="67" t="s">
        <v>198</v>
      </c>
      <c r="C43" s="74">
        <v>8.9499999999999993</v>
      </c>
      <c r="D43" s="75">
        <v>22</v>
      </c>
      <c r="E43" s="77">
        <f t="shared" si="17"/>
        <v>2.4581005586592179</v>
      </c>
      <c r="F43" s="76">
        <f t="shared" si="23"/>
        <v>2</v>
      </c>
      <c r="G43" s="78">
        <v>10</v>
      </c>
      <c r="H43" s="104"/>
      <c r="I43" s="104"/>
      <c r="J43" s="104"/>
      <c r="K43" s="104"/>
      <c r="M43" s="104"/>
      <c r="N43" s="104"/>
    </row>
    <row r="44" ht="15">
      <c r="A44" s="61">
        <v>7</v>
      </c>
      <c r="B44" s="79" t="s">
        <v>50</v>
      </c>
      <c r="C44" s="63">
        <f>SUM(C45:C49)</f>
        <v>396.51100000000002</v>
      </c>
      <c r="D44" s="80">
        <f>SUM(D45:D49)</f>
        <v>1547</v>
      </c>
      <c r="E44" s="116"/>
      <c r="F44" s="80">
        <f>SUM(F45:F49)</f>
        <v>152</v>
      </c>
      <c r="G44" s="63"/>
      <c r="H44" s="104"/>
      <c r="I44" s="104"/>
      <c r="J44" s="104"/>
      <c r="K44" s="104"/>
      <c r="L44" s="104"/>
      <c r="M44" s="104"/>
    </row>
    <row r="45" ht="30">
      <c r="A45" s="73" t="s">
        <v>80</v>
      </c>
      <c r="B45" s="67" t="s">
        <v>31</v>
      </c>
      <c r="C45" s="85">
        <v>32.369</v>
      </c>
      <c r="D45" s="75">
        <v>43</v>
      </c>
      <c r="E45" s="77">
        <f t="shared" si="17"/>
        <v>1.3284315239890019</v>
      </c>
      <c r="F45" s="76">
        <f t="shared" ref="F45:F49" si="24">TRUNC(D45*G45/100)</f>
        <v>4</v>
      </c>
      <c r="G45" s="78">
        <v>10</v>
      </c>
      <c r="H45" s="104"/>
      <c r="I45" s="104"/>
      <c r="J45" s="104"/>
      <c r="K45" s="104"/>
      <c r="M45" s="104"/>
      <c r="N45" s="104"/>
    </row>
    <row r="46" ht="15">
      <c r="A46" s="73" t="s">
        <v>82</v>
      </c>
      <c r="B46" s="67" t="s">
        <v>199</v>
      </c>
      <c r="C46" s="85">
        <v>212.30000000000001</v>
      </c>
      <c r="D46" s="75">
        <v>604</v>
      </c>
      <c r="E46" s="77">
        <f t="shared" si="17"/>
        <v>2.8450306170513424</v>
      </c>
      <c r="F46" s="76">
        <f t="shared" si="24"/>
        <v>60</v>
      </c>
      <c r="G46" s="78">
        <v>10</v>
      </c>
      <c r="H46" s="104"/>
      <c r="I46" s="104"/>
      <c r="J46" s="104"/>
      <c r="K46" s="104"/>
      <c r="M46" s="104"/>
      <c r="N46" s="104"/>
    </row>
    <row r="47" ht="30">
      <c r="A47" s="73" t="s">
        <v>84</v>
      </c>
      <c r="B47" s="67" t="s">
        <v>200</v>
      </c>
      <c r="C47" s="74">
        <v>31.315000000000001</v>
      </c>
      <c r="D47" s="75">
        <v>147</v>
      </c>
      <c r="E47" s="77">
        <f t="shared" si="17"/>
        <v>4.6942359891425829</v>
      </c>
      <c r="F47" s="76">
        <f t="shared" si="24"/>
        <v>14</v>
      </c>
      <c r="G47" s="78">
        <v>10</v>
      </c>
      <c r="H47" s="104"/>
      <c r="I47" s="104"/>
      <c r="J47" s="104"/>
      <c r="K47" s="104"/>
      <c r="M47" s="104"/>
      <c r="N47" s="104"/>
    </row>
    <row r="48" ht="15">
      <c r="A48" s="73" t="s">
        <v>86</v>
      </c>
      <c r="B48" s="67" t="s">
        <v>52</v>
      </c>
      <c r="C48" s="74">
        <v>52.32</v>
      </c>
      <c r="D48" s="75">
        <v>286</v>
      </c>
      <c r="E48" s="77">
        <f t="shared" si="17"/>
        <v>5.4663608562691133</v>
      </c>
      <c r="F48" s="76">
        <f t="shared" si="24"/>
        <v>28</v>
      </c>
      <c r="G48" s="78">
        <v>10</v>
      </c>
      <c r="H48" s="104"/>
      <c r="I48" s="104"/>
      <c r="J48" s="104"/>
      <c r="K48" s="104"/>
      <c r="M48" s="104"/>
      <c r="N48" s="104"/>
    </row>
    <row r="49" ht="15">
      <c r="A49" s="73" t="s">
        <v>201</v>
      </c>
      <c r="B49" s="67" t="s">
        <v>202</v>
      </c>
      <c r="C49" s="74">
        <v>68.206999999999994</v>
      </c>
      <c r="D49" s="75">
        <v>467</v>
      </c>
      <c r="E49" s="77">
        <f t="shared" si="17"/>
        <v>6.8468045801750561</v>
      </c>
      <c r="F49" s="76">
        <f t="shared" si="24"/>
        <v>46</v>
      </c>
      <c r="G49" s="78">
        <v>10</v>
      </c>
      <c r="H49" s="104"/>
      <c r="I49" s="104"/>
      <c r="J49" s="104"/>
      <c r="K49" s="104"/>
      <c r="M49" s="104"/>
      <c r="N49" s="104"/>
    </row>
    <row r="50" ht="15">
      <c r="A50" s="61">
        <v>8</v>
      </c>
      <c r="B50" s="79" t="s">
        <v>203</v>
      </c>
      <c r="C50" s="63">
        <f>SUM(C51:C53)</f>
        <v>376.92000000000002</v>
      </c>
      <c r="D50" s="80">
        <f>SUM(D51:D53)</f>
        <v>445</v>
      </c>
      <c r="E50" s="116"/>
      <c r="F50" s="64">
        <f>SUM(F51:F53)</f>
        <v>44</v>
      </c>
      <c r="G50" s="83"/>
      <c r="H50" s="104"/>
      <c r="I50" s="104"/>
      <c r="J50" s="104"/>
      <c r="K50" s="104"/>
      <c r="L50" s="104"/>
      <c r="M50" s="104"/>
    </row>
    <row r="51" ht="15">
      <c r="A51" s="73" t="s">
        <v>90</v>
      </c>
      <c r="B51" s="67" t="s">
        <v>204</v>
      </c>
      <c r="C51" s="74">
        <v>84.969999999999999</v>
      </c>
      <c r="D51" s="75">
        <v>131</v>
      </c>
      <c r="E51" s="77">
        <f>D51/C52</f>
        <v>2.5255446308077887</v>
      </c>
      <c r="F51" s="76">
        <f t="shared" ref="F51:F53" si="25">TRUNC(D51*G51/100)</f>
        <v>13</v>
      </c>
      <c r="G51" s="78">
        <v>10</v>
      </c>
      <c r="H51" s="104"/>
      <c r="I51" s="104"/>
      <c r="J51" s="104"/>
      <c r="K51" s="104"/>
      <c r="M51" s="104"/>
      <c r="N51" s="104"/>
    </row>
    <row r="52" ht="15">
      <c r="A52" s="73" t="s">
        <v>91</v>
      </c>
      <c r="B52" s="67" t="s">
        <v>205</v>
      </c>
      <c r="C52" s="74">
        <v>51.869999999999997</v>
      </c>
      <c r="D52" s="75">
        <v>84</v>
      </c>
      <c r="E52" s="77">
        <f t="shared" ref="E52:E99" si="26">D52/C52</f>
        <v>1.619433198380567</v>
      </c>
      <c r="F52" s="76">
        <f t="shared" si="25"/>
        <v>8</v>
      </c>
      <c r="G52" s="78">
        <v>10</v>
      </c>
      <c r="H52" s="104"/>
      <c r="I52" s="104"/>
      <c r="J52" s="104"/>
      <c r="K52" s="104"/>
      <c r="M52" s="104"/>
      <c r="N52" s="104"/>
    </row>
    <row r="53" ht="15">
      <c r="A53" s="73" t="s">
        <v>93</v>
      </c>
      <c r="B53" s="67" t="s">
        <v>206</v>
      </c>
      <c r="C53" s="81">
        <v>240.08000000000001</v>
      </c>
      <c r="D53" s="75">
        <v>230</v>
      </c>
      <c r="E53" s="77">
        <f t="shared" si="26"/>
        <v>0.95801399533488829</v>
      </c>
      <c r="F53" s="76">
        <f t="shared" si="25"/>
        <v>23</v>
      </c>
      <c r="G53" s="78">
        <v>10</v>
      </c>
      <c r="H53" s="104"/>
      <c r="I53" s="104"/>
      <c r="J53" s="104"/>
      <c r="K53" s="104"/>
      <c r="M53" s="104"/>
      <c r="N53" s="104"/>
    </row>
    <row r="54" ht="15">
      <c r="A54" s="61">
        <v>9</v>
      </c>
      <c r="B54" s="79" t="s">
        <v>54</v>
      </c>
      <c r="C54" s="63">
        <f>SUM(C55:C60)</f>
        <v>446.13</v>
      </c>
      <c r="D54" s="80">
        <f>SUM(D55:D60)</f>
        <v>981</v>
      </c>
      <c r="E54" s="116"/>
      <c r="F54" s="80">
        <f>SUM(F55:F60)</f>
        <v>96</v>
      </c>
      <c r="G54" s="63"/>
      <c r="H54" s="104"/>
      <c r="I54" s="104"/>
      <c r="J54" s="104"/>
      <c r="K54" s="104"/>
      <c r="L54" s="104"/>
      <c r="M54" s="104"/>
    </row>
    <row r="55" ht="30">
      <c r="A55" s="73" t="s">
        <v>101</v>
      </c>
      <c r="B55" s="67" t="s">
        <v>31</v>
      </c>
      <c r="C55" s="85">
        <v>123.70399999999999</v>
      </c>
      <c r="D55" s="75">
        <v>67</v>
      </c>
      <c r="E55" s="77">
        <f t="shared" si="26"/>
        <v>0.54161546918450498</v>
      </c>
      <c r="F55" s="76">
        <f t="shared" ref="F55:F60" si="27">TRUNC(D55*G55/100)</f>
        <v>6</v>
      </c>
      <c r="G55" s="78">
        <v>10</v>
      </c>
      <c r="H55" s="104"/>
      <c r="I55" s="104"/>
      <c r="J55" s="104"/>
      <c r="K55" s="104"/>
      <c r="M55" s="104"/>
      <c r="N55" s="104"/>
    </row>
    <row r="56" ht="15">
      <c r="A56" s="73" t="s">
        <v>102</v>
      </c>
      <c r="B56" s="67" t="s">
        <v>56</v>
      </c>
      <c r="C56" s="74">
        <v>19.84</v>
      </c>
      <c r="D56" s="75">
        <v>71</v>
      </c>
      <c r="E56" s="77">
        <f t="shared" si="26"/>
        <v>3.5786290322580645</v>
      </c>
      <c r="F56" s="76">
        <f t="shared" si="27"/>
        <v>7</v>
      </c>
      <c r="G56" s="78">
        <v>10</v>
      </c>
      <c r="H56" s="104"/>
      <c r="I56" s="104"/>
      <c r="J56" s="104"/>
      <c r="K56" s="104"/>
      <c r="M56" s="104"/>
      <c r="N56" s="104"/>
    </row>
    <row r="57" ht="15">
      <c r="A57" s="73" t="s">
        <v>104</v>
      </c>
      <c r="B57" s="67" t="s">
        <v>58</v>
      </c>
      <c r="C57" s="81">
        <v>95.769999999999996</v>
      </c>
      <c r="D57" s="75">
        <v>387</v>
      </c>
      <c r="E57" s="77">
        <f t="shared" si="26"/>
        <v>4.0409313981413808</v>
      </c>
      <c r="F57" s="76">
        <f t="shared" si="27"/>
        <v>38</v>
      </c>
      <c r="G57" s="78">
        <v>10</v>
      </c>
      <c r="H57" s="104"/>
      <c r="I57" s="104"/>
      <c r="J57" s="104"/>
      <c r="K57" s="104"/>
      <c r="M57" s="104"/>
      <c r="N57" s="104"/>
    </row>
    <row r="58" ht="15">
      <c r="A58" s="73" t="s">
        <v>207</v>
      </c>
      <c r="B58" s="67" t="s">
        <v>208</v>
      </c>
      <c r="C58" s="74">
        <v>54.345999999999997</v>
      </c>
      <c r="D58" s="75">
        <v>230</v>
      </c>
      <c r="E58" s="77">
        <f t="shared" si="26"/>
        <v>4.2321421999779192</v>
      </c>
      <c r="F58" s="76">
        <f t="shared" si="27"/>
        <v>23</v>
      </c>
      <c r="G58" s="78">
        <v>10</v>
      </c>
      <c r="H58" s="104"/>
      <c r="I58" s="104"/>
      <c r="J58" s="104"/>
      <c r="K58" s="104"/>
      <c r="M58" s="104"/>
      <c r="N58" s="104"/>
    </row>
    <row r="59" ht="15">
      <c r="A59" s="73" t="s">
        <v>209</v>
      </c>
      <c r="B59" s="67" t="s">
        <v>60</v>
      </c>
      <c r="C59" s="74">
        <v>126.48999999999999</v>
      </c>
      <c r="D59" s="75">
        <v>100</v>
      </c>
      <c r="E59" s="77">
        <f t="shared" si="26"/>
        <v>0.79057633014467554</v>
      </c>
      <c r="F59" s="76">
        <f t="shared" si="27"/>
        <v>10</v>
      </c>
      <c r="G59" s="78">
        <v>10</v>
      </c>
      <c r="H59" s="104"/>
      <c r="I59" s="104"/>
      <c r="J59" s="104"/>
      <c r="K59" s="104"/>
      <c r="M59" s="104"/>
      <c r="N59" s="104"/>
    </row>
    <row r="60" ht="15">
      <c r="A60" s="73" t="s">
        <v>210</v>
      </c>
      <c r="B60" s="67" t="s">
        <v>62</v>
      </c>
      <c r="C60" s="74">
        <v>25.98</v>
      </c>
      <c r="D60" s="75">
        <v>126</v>
      </c>
      <c r="E60" s="77">
        <f t="shared" si="26"/>
        <v>4.849884526558891</v>
      </c>
      <c r="F60" s="76">
        <f t="shared" si="27"/>
        <v>12</v>
      </c>
      <c r="G60" s="78">
        <v>10</v>
      </c>
      <c r="H60" s="104"/>
      <c r="I60" s="104"/>
      <c r="J60" s="104"/>
      <c r="K60" s="104"/>
      <c r="M60" s="104"/>
      <c r="N60" s="104"/>
    </row>
    <row r="61" ht="15">
      <c r="A61" s="61">
        <v>10</v>
      </c>
      <c r="B61" s="79" t="s">
        <v>64</v>
      </c>
      <c r="C61" s="82">
        <f>SUM(C62:C69)</f>
        <v>914.00999999999999</v>
      </c>
      <c r="D61" s="83">
        <f>SUM(D62:D69)</f>
        <v>900</v>
      </c>
      <c r="E61" s="116"/>
      <c r="F61" s="83">
        <f>SUM(F62:F69)</f>
        <v>86</v>
      </c>
      <c r="G61" s="63"/>
      <c r="H61" s="104"/>
      <c r="I61" s="104"/>
      <c r="J61" s="104"/>
      <c r="K61" s="104"/>
      <c r="L61" s="104"/>
      <c r="M61" s="104"/>
    </row>
    <row r="62" ht="30">
      <c r="A62" s="73" t="s">
        <v>108</v>
      </c>
      <c r="B62" s="67" t="s">
        <v>31</v>
      </c>
      <c r="C62" s="81">
        <v>365.58999999999997</v>
      </c>
      <c r="D62" s="75">
        <v>208</v>
      </c>
      <c r="E62" s="77">
        <f t="shared" si="26"/>
        <v>0.56894335184222766</v>
      </c>
      <c r="F62" s="76">
        <f t="shared" ref="F62:F69" si="28">TRUNC(D62*G62/100)</f>
        <v>20</v>
      </c>
      <c r="G62" s="78">
        <v>10</v>
      </c>
      <c r="H62" s="104"/>
      <c r="I62" s="104"/>
      <c r="J62" s="104"/>
      <c r="K62" s="104"/>
      <c r="M62" s="104"/>
      <c r="N62" s="104"/>
    </row>
    <row r="63" ht="15">
      <c r="A63" s="73" t="s">
        <v>109</v>
      </c>
      <c r="B63" s="67" t="s">
        <v>67</v>
      </c>
      <c r="C63" s="74">
        <v>150</v>
      </c>
      <c r="D63" s="75">
        <v>142</v>
      </c>
      <c r="E63" s="77">
        <f t="shared" si="26"/>
        <v>0.94666666666666666</v>
      </c>
      <c r="F63" s="76">
        <f t="shared" si="28"/>
        <v>14</v>
      </c>
      <c r="G63" s="78">
        <v>10</v>
      </c>
      <c r="H63" s="104"/>
      <c r="I63" s="104"/>
      <c r="J63" s="104"/>
      <c r="K63" s="104"/>
      <c r="M63" s="104"/>
      <c r="N63" s="104"/>
    </row>
    <row r="64" ht="15">
      <c r="A64" s="73" t="s">
        <v>111</v>
      </c>
      <c r="B64" s="67" t="s">
        <v>211</v>
      </c>
      <c r="C64" s="74">
        <v>36.299999999999997</v>
      </c>
      <c r="D64" s="75">
        <v>118</v>
      </c>
      <c r="E64" s="77">
        <f t="shared" si="26"/>
        <v>3.2506887052341602</v>
      </c>
      <c r="F64" s="76">
        <f t="shared" si="28"/>
        <v>11</v>
      </c>
      <c r="G64" s="78">
        <v>10</v>
      </c>
      <c r="H64" s="104"/>
      <c r="I64" s="104"/>
      <c r="J64" s="104"/>
      <c r="K64" s="104"/>
      <c r="M64" s="104"/>
      <c r="N64" s="104"/>
    </row>
    <row r="65">
      <c r="A65" s="73" t="s">
        <v>113</v>
      </c>
      <c r="B65" s="67" t="s">
        <v>69</v>
      </c>
      <c r="C65" s="74">
        <v>48.450000000000003</v>
      </c>
      <c r="D65" s="75">
        <v>22</v>
      </c>
      <c r="E65" s="77">
        <f t="shared" si="26"/>
        <v>0.45407636738906088</v>
      </c>
      <c r="F65" s="76">
        <f t="shared" si="28"/>
        <v>2</v>
      </c>
      <c r="G65" s="78">
        <v>10</v>
      </c>
      <c r="H65" s="104"/>
      <c r="I65" s="104"/>
      <c r="J65" s="104"/>
      <c r="K65" s="104"/>
      <c r="M65" s="104"/>
      <c r="N65" s="104"/>
    </row>
    <row r="66">
      <c r="A66" s="73" t="s">
        <v>115</v>
      </c>
      <c r="B66" s="67" t="s">
        <v>71</v>
      </c>
      <c r="C66" s="81">
        <v>163.84999999999999</v>
      </c>
      <c r="D66" s="75">
        <v>299</v>
      </c>
      <c r="E66" s="77">
        <f t="shared" si="26"/>
        <v>1.8248397924931341</v>
      </c>
      <c r="F66" s="76">
        <f t="shared" si="28"/>
        <v>29</v>
      </c>
      <c r="G66" s="78">
        <v>10</v>
      </c>
      <c r="H66" s="104"/>
      <c r="I66" s="104"/>
      <c r="J66" s="104"/>
      <c r="K66" s="104"/>
      <c r="M66" s="104"/>
      <c r="N66" s="104"/>
    </row>
    <row r="67">
      <c r="A67" s="73" t="s">
        <v>212</v>
      </c>
      <c r="B67" s="67" t="s">
        <v>75</v>
      </c>
      <c r="C67" s="74">
        <v>34.490000000000002</v>
      </c>
      <c r="D67" s="75">
        <v>14</v>
      </c>
      <c r="E67" s="77">
        <f t="shared" si="26"/>
        <v>0.40591475790084081</v>
      </c>
      <c r="F67" s="76">
        <f t="shared" si="28"/>
        <v>1</v>
      </c>
      <c r="G67" s="78">
        <v>10</v>
      </c>
      <c r="H67" s="104"/>
      <c r="I67" s="104"/>
      <c r="J67" s="104"/>
      <c r="K67" s="104"/>
      <c r="M67" s="104"/>
      <c r="N67" s="104"/>
    </row>
    <row r="68">
      <c r="A68" s="73" t="s">
        <v>213</v>
      </c>
      <c r="B68" s="67" t="s">
        <v>77</v>
      </c>
      <c r="C68" s="74">
        <v>113</v>
      </c>
      <c r="D68" s="75">
        <v>75</v>
      </c>
      <c r="E68" s="77">
        <f t="shared" si="26"/>
        <v>0.66371681415929207</v>
      </c>
      <c r="F68" s="76">
        <f t="shared" si="28"/>
        <v>7</v>
      </c>
      <c r="G68" s="78">
        <v>10</v>
      </c>
      <c r="H68" s="104"/>
      <c r="I68" s="104"/>
      <c r="J68" s="104"/>
      <c r="K68" s="104"/>
      <c r="M68" s="104"/>
      <c r="N68" s="104"/>
    </row>
    <row r="69">
      <c r="A69" s="73" t="s">
        <v>214</v>
      </c>
      <c r="B69" s="67" t="s">
        <v>215</v>
      </c>
      <c r="C69" s="74">
        <v>2.3300000000000001</v>
      </c>
      <c r="D69" s="75">
        <v>22</v>
      </c>
      <c r="E69" s="77">
        <f t="shared" si="26"/>
        <v>9.4420600858369088</v>
      </c>
      <c r="F69" s="76">
        <f t="shared" si="28"/>
        <v>2</v>
      </c>
      <c r="G69" s="78">
        <v>10</v>
      </c>
      <c r="H69" s="104"/>
      <c r="I69" s="104"/>
      <c r="J69" s="104"/>
      <c r="K69" s="104"/>
      <c r="M69" s="104"/>
      <c r="N69" s="104"/>
    </row>
    <row r="70">
      <c r="A70" s="61">
        <v>11</v>
      </c>
      <c r="B70" s="79" t="s">
        <v>79</v>
      </c>
      <c r="C70" s="82">
        <f>SUM(C71:C76)</f>
        <v>478.18100000000004</v>
      </c>
      <c r="D70" s="83">
        <f>SUM(D71:D76)</f>
        <v>1000</v>
      </c>
      <c r="E70" s="116"/>
      <c r="F70" s="83">
        <f>SUM(F71:F76)</f>
        <v>97</v>
      </c>
      <c r="G70" s="63"/>
      <c r="H70" s="104"/>
      <c r="I70" s="104"/>
      <c r="J70" s="104"/>
      <c r="K70" s="104"/>
      <c r="L70" s="104"/>
      <c r="M70" s="104"/>
    </row>
    <row r="71">
      <c r="A71" s="73" t="s">
        <v>119</v>
      </c>
      <c r="B71" s="67" t="s">
        <v>31</v>
      </c>
      <c r="C71" s="85">
        <v>158.64099999999999</v>
      </c>
      <c r="D71" s="75">
        <v>128</v>
      </c>
      <c r="E71" s="77">
        <f t="shared" si="26"/>
        <v>0.80685320944774686</v>
      </c>
      <c r="F71" s="76">
        <f t="shared" ref="F71:F76" si="29">TRUNC(D71*G71/100)</f>
        <v>12</v>
      </c>
      <c r="G71" s="78">
        <v>10</v>
      </c>
      <c r="H71" s="104"/>
      <c r="I71" s="104"/>
      <c r="J71" s="104"/>
      <c r="K71" s="104"/>
      <c r="M71" s="104"/>
      <c r="N71" s="104"/>
    </row>
    <row r="72">
      <c r="A72" s="73" t="s">
        <v>216</v>
      </c>
      <c r="B72" s="67" t="s">
        <v>81</v>
      </c>
      <c r="C72" s="81">
        <v>155.21000000000001</v>
      </c>
      <c r="D72" s="75">
        <v>610</v>
      </c>
      <c r="E72" s="77">
        <f t="shared" si="26"/>
        <v>3.9301591392307196</v>
      </c>
      <c r="F72" s="76">
        <f t="shared" si="29"/>
        <v>61</v>
      </c>
      <c r="G72" s="78">
        <v>10</v>
      </c>
      <c r="H72" s="104"/>
      <c r="I72" s="104"/>
      <c r="J72" s="104"/>
      <c r="K72" s="104"/>
      <c r="M72" s="104"/>
      <c r="N72" s="104"/>
    </row>
    <row r="73">
      <c r="A73" s="73" t="s">
        <v>217</v>
      </c>
      <c r="B73" s="67" t="s">
        <v>218</v>
      </c>
      <c r="C73" s="74">
        <v>17.98</v>
      </c>
      <c r="D73" s="75">
        <v>47</v>
      </c>
      <c r="E73" s="77">
        <f t="shared" si="26"/>
        <v>2.6140155728587318</v>
      </c>
      <c r="F73" s="76">
        <f t="shared" si="29"/>
        <v>4</v>
      </c>
      <c r="G73" s="78">
        <v>10</v>
      </c>
      <c r="H73" s="104"/>
      <c r="I73" s="104"/>
      <c r="J73" s="104"/>
      <c r="K73" s="104"/>
      <c r="M73" s="104"/>
      <c r="N73" s="104"/>
    </row>
    <row r="74">
      <c r="A74" s="73" t="s">
        <v>219</v>
      </c>
      <c r="B74" s="67" t="s">
        <v>83</v>
      </c>
      <c r="C74" s="74">
        <v>42.590000000000003</v>
      </c>
      <c r="D74" s="75">
        <v>71</v>
      </c>
      <c r="E74" s="77">
        <f t="shared" si="26"/>
        <v>1.6670579948344681</v>
      </c>
      <c r="F74" s="76">
        <f t="shared" si="29"/>
        <v>7</v>
      </c>
      <c r="G74" s="78">
        <v>10</v>
      </c>
      <c r="H74" s="104"/>
      <c r="I74" s="104"/>
      <c r="J74" s="104"/>
      <c r="K74" s="104"/>
      <c r="M74" s="104"/>
      <c r="N74" s="104"/>
    </row>
    <row r="75">
      <c r="A75" s="73" t="s">
        <v>220</v>
      </c>
      <c r="B75" s="67" t="s">
        <v>85</v>
      </c>
      <c r="C75" s="74">
        <v>49.68</v>
      </c>
      <c r="D75" s="75">
        <v>98</v>
      </c>
      <c r="E75" s="77">
        <f t="shared" si="26"/>
        <v>1.9726247987117553</v>
      </c>
      <c r="F75" s="76">
        <f t="shared" si="29"/>
        <v>9</v>
      </c>
      <c r="G75" s="78">
        <v>10</v>
      </c>
      <c r="H75" s="104"/>
      <c r="I75" s="104"/>
      <c r="J75" s="104"/>
      <c r="K75" s="104"/>
      <c r="M75" s="104"/>
      <c r="N75" s="104"/>
    </row>
    <row r="76">
      <c r="A76" s="73" t="s">
        <v>221</v>
      </c>
      <c r="B76" s="67" t="s">
        <v>87</v>
      </c>
      <c r="C76" s="74">
        <v>54.079999999999998</v>
      </c>
      <c r="D76" s="75">
        <v>46</v>
      </c>
      <c r="E76" s="77">
        <f t="shared" si="26"/>
        <v>0.85059171597633143</v>
      </c>
      <c r="F76" s="76">
        <f t="shared" si="29"/>
        <v>4</v>
      </c>
      <c r="G76" s="78">
        <v>10</v>
      </c>
      <c r="H76" s="104"/>
      <c r="I76" s="104"/>
      <c r="J76" s="104"/>
      <c r="K76" s="104"/>
      <c r="M76" s="104"/>
      <c r="N76" s="104"/>
    </row>
    <row r="77">
      <c r="A77" s="61">
        <v>12</v>
      </c>
      <c r="B77" s="79" t="s">
        <v>222</v>
      </c>
      <c r="C77" s="82">
        <f>SUM(C78:C80)</f>
        <v>225.32499999999999</v>
      </c>
      <c r="D77" s="83">
        <f>SUM(D78:D80)</f>
        <v>736</v>
      </c>
      <c r="E77" s="116"/>
      <c r="F77" s="83">
        <f>SUM(F78:F80)</f>
        <v>73</v>
      </c>
      <c r="G77" s="63"/>
      <c r="H77" s="104"/>
      <c r="I77" s="104"/>
      <c r="J77" s="104"/>
      <c r="K77" s="104"/>
      <c r="L77" s="104"/>
      <c r="M77" s="104"/>
    </row>
    <row r="78" ht="12.75">
      <c r="A78" s="73" t="s">
        <v>123</v>
      </c>
      <c r="B78" s="67" t="s">
        <v>31</v>
      </c>
      <c r="C78" s="85">
        <v>116.645</v>
      </c>
      <c r="D78" s="75">
        <v>140</v>
      </c>
      <c r="E78" s="77">
        <f t="shared" si="26"/>
        <v>1.2002228985383001</v>
      </c>
      <c r="F78" s="76">
        <f t="shared" ref="F78:F80" si="30">TRUNC(D78*G78/100)</f>
        <v>14</v>
      </c>
      <c r="G78" s="78">
        <v>10</v>
      </c>
      <c r="H78" s="104"/>
      <c r="I78" s="104"/>
      <c r="J78" s="104"/>
      <c r="K78" s="104"/>
      <c r="M78" s="104"/>
      <c r="N78" s="104"/>
    </row>
    <row r="79">
      <c r="A79" s="73" t="s">
        <v>223</v>
      </c>
      <c r="B79" s="67" t="s">
        <v>224</v>
      </c>
      <c r="C79" s="81">
        <v>54.18</v>
      </c>
      <c r="D79" s="75">
        <v>190</v>
      </c>
      <c r="E79" s="77">
        <f t="shared" si="26"/>
        <v>3.5068290882244373</v>
      </c>
      <c r="F79" s="76">
        <f t="shared" si="30"/>
        <v>19</v>
      </c>
      <c r="G79" s="78">
        <v>10</v>
      </c>
      <c r="H79" s="104"/>
      <c r="I79" s="104"/>
      <c r="J79" s="104"/>
      <c r="K79" s="104"/>
      <c r="M79" s="104"/>
      <c r="N79" s="104"/>
    </row>
    <row r="80">
      <c r="A80" s="73" t="s">
        <v>225</v>
      </c>
      <c r="B80" s="87" t="s">
        <v>226</v>
      </c>
      <c r="C80" s="68">
        <v>54.5</v>
      </c>
      <c r="D80" s="75">
        <v>406</v>
      </c>
      <c r="E80" s="77">
        <f t="shared" si="26"/>
        <v>7.4495412844036695</v>
      </c>
      <c r="F80" s="76">
        <f t="shared" si="30"/>
        <v>40</v>
      </c>
      <c r="G80" s="78">
        <v>10</v>
      </c>
      <c r="H80" s="104"/>
      <c r="I80" s="104"/>
      <c r="J80" s="104"/>
      <c r="K80" s="104"/>
      <c r="M80" s="104"/>
      <c r="N80" s="104"/>
    </row>
    <row r="81">
      <c r="A81" s="61">
        <v>13</v>
      </c>
      <c r="B81" s="79" t="s">
        <v>227</v>
      </c>
      <c r="C81" s="82">
        <f>SUM(C82:C85)</f>
        <v>520.46399999999994</v>
      </c>
      <c r="D81" s="83">
        <f>SUM(D82:D85)</f>
        <v>489</v>
      </c>
      <c r="E81" s="116"/>
      <c r="F81" s="83">
        <f>SUM(F82:F85)</f>
        <v>47</v>
      </c>
      <c r="G81" s="63"/>
      <c r="H81" s="104"/>
      <c r="I81" s="104"/>
      <c r="J81" s="104"/>
      <c r="K81" s="104"/>
      <c r="L81" s="104"/>
      <c r="M81" s="104"/>
    </row>
    <row r="82">
      <c r="A82" s="73" t="s">
        <v>126</v>
      </c>
      <c r="B82" s="67" t="s">
        <v>31</v>
      </c>
      <c r="C82" s="85">
        <v>393.20400000000001</v>
      </c>
      <c r="D82" s="75">
        <v>182</v>
      </c>
      <c r="E82" s="77">
        <f t="shared" si="26"/>
        <v>0.4628640603859574</v>
      </c>
      <c r="F82" s="76">
        <f t="shared" ref="F82:F85" si="31">TRUNC(D82*G82/100)</f>
        <v>18</v>
      </c>
      <c r="G82" s="78">
        <v>10</v>
      </c>
      <c r="H82" s="104"/>
      <c r="I82" s="104"/>
      <c r="J82" s="104"/>
      <c r="K82" s="104"/>
      <c r="M82" s="104"/>
      <c r="N82" s="104"/>
    </row>
    <row r="83">
      <c r="A83" s="73" t="s">
        <v>128</v>
      </c>
      <c r="B83" s="67" t="s">
        <v>228</v>
      </c>
      <c r="C83" s="81">
        <v>55.649999999999999</v>
      </c>
      <c r="D83" s="75">
        <v>154</v>
      </c>
      <c r="E83" s="77">
        <f t="shared" si="26"/>
        <v>2.767295597484277</v>
      </c>
      <c r="F83" s="76">
        <f t="shared" si="31"/>
        <v>15</v>
      </c>
      <c r="G83" s="78">
        <v>10</v>
      </c>
      <c r="H83" s="104"/>
      <c r="I83" s="104"/>
      <c r="J83" s="104"/>
      <c r="K83" s="104"/>
      <c r="M83" s="104"/>
      <c r="N83" s="104"/>
    </row>
    <row r="84">
      <c r="A84" s="73" t="s">
        <v>130</v>
      </c>
      <c r="B84" s="67" t="s">
        <v>229</v>
      </c>
      <c r="C84" s="81">
        <v>35.270000000000003</v>
      </c>
      <c r="D84" s="75">
        <v>89</v>
      </c>
      <c r="E84" s="77">
        <f t="shared" si="26"/>
        <v>2.5233909838389565</v>
      </c>
      <c r="F84" s="76">
        <f t="shared" si="31"/>
        <v>8</v>
      </c>
      <c r="G84" s="78">
        <v>10</v>
      </c>
      <c r="H84" s="104"/>
      <c r="I84" s="104"/>
      <c r="J84" s="104"/>
      <c r="K84" s="104"/>
      <c r="M84" s="104"/>
      <c r="N84" s="104"/>
    </row>
    <row r="85">
      <c r="A85" s="73" t="s">
        <v>132</v>
      </c>
      <c r="B85" s="67" t="s">
        <v>230</v>
      </c>
      <c r="C85" s="81">
        <v>36.340000000000003</v>
      </c>
      <c r="D85" s="75">
        <v>64</v>
      </c>
      <c r="E85" s="77">
        <f t="shared" si="26"/>
        <v>1.7611447440836543</v>
      </c>
      <c r="F85" s="76">
        <f t="shared" si="31"/>
        <v>6</v>
      </c>
      <c r="G85" s="78">
        <v>10</v>
      </c>
      <c r="H85" s="104"/>
      <c r="I85" s="104"/>
      <c r="J85" s="104"/>
      <c r="K85" s="104"/>
      <c r="M85" s="104"/>
      <c r="N85" s="104"/>
    </row>
    <row r="86">
      <c r="A86" s="61">
        <v>14</v>
      </c>
      <c r="B86" s="79" t="s">
        <v>89</v>
      </c>
      <c r="C86" s="82">
        <f>SUM(C87:C91)</f>
        <v>803.41100000000006</v>
      </c>
      <c r="D86" s="83">
        <f>SUM(D87:D91)</f>
        <v>1713</v>
      </c>
      <c r="E86" s="116"/>
      <c r="F86" s="83">
        <f>SUM(F87:F91)</f>
        <v>169</v>
      </c>
      <c r="G86" s="63"/>
      <c r="H86" s="104"/>
      <c r="I86" s="104"/>
      <c r="J86" s="104"/>
      <c r="K86" s="104"/>
      <c r="L86" s="104"/>
      <c r="M86" s="104"/>
    </row>
    <row r="87">
      <c r="A87" s="73" t="s">
        <v>136</v>
      </c>
      <c r="B87" s="67" t="s">
        <v>31</v>
      </c>
      <c r="C87" s="74">
        <v>319.09199999999998</v>
      </c>
      <c r="D87" s="75">
        <v>805</v>
      </c>
      <c r="E87" s="77">
        <f t="shared" si="26"/>
        <v>2.5227833978915175</v>
      </c>
      <c r="F87" s="76">
        <f t="shared" ref="F87:F91" si="32">TRUNC(D87*G87/100)</f>
        <v>80</v>
      </c>
      <c r="G87" s="78">
        <v>10</v>
      </c>
      <c r="H87" s="104"/>
      <c r="I87" s="104"/>
      <c r="J87" s="104"/>
      <c r="K87" s="104"/>
      <c r="M87" s="104"/>
      <c r="N87" s="104"/>
    </row>
    <row r="88">
      <c r="A88" s="73" t="s">
        <v>137</v>
      </c>
      <c r="B88" s="67" t="s">
        <v>92</v>
      </c>
      <c r="C88" s="85">
        <v>85.759</v>
      </c>
      <c r="D88" s="75">
        <v>410</v>
      </c>
      <c r="E88" s="77">
        <f t="shared" si="26"/>
        <v>4.7808393288168007</v>
      </c>
      <c r="F88" s="76">
        <f t="shared" si="32"/>
        <v>41</v>
      </c>
      <c r="G88" s="78">
        <v>10</v>
      </c>
      <c r="H88" s="104"/>
      <c r="I88" s="104"/>
      <c r="J88" s="104"/>
      <c r="K88" s="104"/>
      <c r="M88" s="104"/>
      <c r="N88" s="104"/>
    </row>
    <row r="89">
      <c r="A89" s="73" t="s">
        <v>139</v>
      </c>
      <c r="B89" s="67" t="s">
        <v>94</v>
      </c>
      <c r="C89" s="81">
        <v>228.06999999999999</v>
      </c>
      <c r="D89" s="75">
        <v>269</v>
      </c>
      <c r="E89" s="77">
        <f t="shared" si="26"/>
        <v>1.1794624457403429</v>
      </c>
      <c r="F89" s="76">
        <f t="shared" si="32"/>
        <v>26</v>
      </c>
      <c r="G89" s="78">
        <v>10</v>
      </c>
      <c r="H89" s="104"/>
      <c r="I89" s="104"/>
      <c r="J89" s="104"/>
      <c r="K89" s="104"/>
      <c r="M89" s="104"/>
      <c r="N89" s="104"/>
    </row>
    <row r="90">
      <c r="A90" s="73" t="s">
        <v>141</v>
      </c>
      <c r="B90" s="67" t="s">
        <v>96</v>
      </c>
      <c r="C90" s="81">
        <v>99.150000000000006</v>
      </c>
      <c r="D90" s="75">
        <v>157</v>
      </c>
      <c r="E90" s="77">
        <f t="shared" si="26"/>
        <v>1.583459404942007</v>
      </c>
      <c r="F90" s="76">
        <f t="shared" si="32"/>
        <v>15</v>
      </c>
      <c r="G90" s="78">
        <v>10</v>
      </c>
      <c r="H90" s="104"/>
      <c r="I90" s="104"/>
      <c r="J90" s="104"/>
      <c r="K90" s="104"/>
      <c r="M90" s="104"/>
      <c r="N90" s="104"/>
    </row>
    <row r="91">
      <c r="A91" s="73" t="s">
        <v>143</v>
      </c>
      <c r="B91" s="67" t="s">
        <v>98</v>
      </c>
      <c r="C91" s="81">
        <v>71.340000000000003</v>
      </c>
      <c r="D91" s="75">
        <v>72</v>
      </c>
      <c r="E91" s="77">
        <f t="shared" si="26"/>
        <v>1.0092514718250631</v>
      </c>
      <c r="F91" s="76">
        <f t="shared" si="32"/>
        <v>7</v>
      </c>
      <c r="G91" s="78">
        <v>10</v>
      </c>
      <c r="H91" s="104"/>
      <c r="I91" s="104"/>
      <c r="J91" s="104"/>
      <c r="K91" s="104"/>
      <c r="M91" s="104"/>
      <c r="N91" s="104"/>
    </row>
    <row r="92">
      <c r="A92" s="61">
        <v>15</v>
      </c>
      <c r="B92" s="79" t="s">
        <v>231</v>
      </c>
      <c r="C92" s="117">
        <f>C93</f>
        <v>580.91999999999996</v>
      </c>
      <c r="D92" s="117">
        <f>D93</f>
        <v>668</v>
      </c>
      <c r="E92" s="116"/>
      <c r="F92" s="83">
        <f>F93</f>
        <v>66</v>
      </c>
      <c r="G92" s="63"/>
      <c r="H92" s="104"/>
      <c r="I92" s="104"/>
      <c r="J92" s="104"/>
      <c r="K92" s="104"/>
      <c r="L92" s="104"/>
      <c r="M92" s="104"/>
    </row>
    <row r="93">
      <c r="A93" s="73" t="s">
        <v>151</v>
      </c>
      <c r="B93" s="67" t="s">
        <v>232</v>
      </c>
      <c r="C93" s="81">
        <v>580.91999999999996</v>
      </c>
      <c r="D93" s="75">
        <v>668</v>
      </c>
      <c r="E93" s="77">
        <f t="shared" si="26"/>
        <v>1.149900158369483</v>
      </c>
      <c r="F93" s="76">
        <f>TRUNC(D93*G93/100)</f>
        <v>66</v>
      </c>
      <c r="G93" s="78">
        <v>10</v>
      </c>
      <c r="H93" s="104"/>
      <c r="I93" s="104"/>
      <c r="J93" s="104"/>
      <c r="K93" s="104"/>
      <c r="M93" s="104"/>
      <c r="N93" s="104"/>
    </row>
    <row r="94">
      <c r="A94" s="61">
        <v>16</v>
      </c>
      <c r="B94" s="79" t="s">
        <v>100</v>
      </c>
      <c r="C94" s="63">
        <f>SUM(C95:C97)</f>
        <v>964.78399999999999</v>
      </c>
      <c r="D94" s="80">
        <f>SUM(D95:D97)</f>
        <v>275</v>
      </c>
      <c r="E94" s="116"/>
      <c r="F94" s="64">
        <f>SUM(F95:F97)</f>
        <v>27</v>
      </c>
      <c r="G94" s="63"/>
      <c r="H94" s="104"/>
      <c r="I94" s="104"/>
      <c r="J94" s="104"/>
      <c r="K94" s="104"/>
      <c r="L94" s="104"/>
      <c r="M94" s="104"/>
    </row>
    <row r="95">
      <c r="A95" s="73" t="s">
        <v>155</v>
      </c>
      <c r="B95" s="67" t="s">
        <v>31</v>
      </c>
      <c r="C95" s="85">
        <v>835.57399999999996</v>
      </c>
      <c r="D95" s="75">
        <v>160</v>
      </c>
      <c r="E95" s="77">
        <f t="shared" si="26"/>
        <v>0.19148513476963142</v>
      </c>
      <c r="F95" s="76">
        <f t="shared" ref="F95:F97" si="33">TRUNC(D95*G95/100)</f>
        <v>16</v>
      </c>
      <c r="G95" s="78">
        <v>10</v>
      </c>
      <c r="H95" s="104"/>
      <c r="I95" s="104"/>
      <c r="J95" s="104"/>
      <c r="K95" s="104"/>
      <c r="M95" s="104"/>
      <c r="N95" s="104"/>
    </row>
    <row r="96">
      <c r="A96" s="73" t="s">
        <v>157</v>
      </c>
      <c r="B96" s="67" t="s">
        <v>103</v>
      </c>
      <c r="C96" s="81">
        <v>51.109999999999999</v>
      </c>
      <c r="D96" s="75">
        <v>30</v>
      </c>
      <c r="E96" s="77">
        <f t="shared" si="26"/>
        <v>0.5869692819409118</v>
      </c>
      <c r="F96" s="76">
        <f t="shared" si="33"/>
        <v>3</v>
      </c>
      <c r="G96" s="78">
        <v>10</v>
      </c>
      <c r="H96" s="104"/>
      <c r="I96" s="104"/>
      <c r="J96" s="104"/>
      <c r="K96" s="104"/>
      <c r="M96" s="104"/>
      <c r="N96" s="104"/>
    </row>
    <row r="97">
      <c r="A97" s="73" t="s">
        <v>159</v>
      </c>
      <c r="B97" s="67" t="s">
        <v>105</v>
      </c>
      <c r="C97" s="85">
        <v>78.099999999999994</v>
      </c>
      <c r="D97" s="75">
        <v>85</v>
      </c>
      <c r="E97" s="77">
        <f t="shared" si="26"/>
        <v>1.0883482714468631</v>
      </c>
      <c r="F97" s="76">
        <f t="shared" si="33"/>
        <v>8</v>
      </c>
      <c r="G97" s="78">
        <v>10</v>
      </c>
      <c r="H97" s="104"/>
      <c r="I97" s="104"/>
      <c r="J97" s="104"/>
      <c r="K97" s="104"/>
      <c r="M97" s="104"/>
      <c r="N97" s="104"/>
    </row>
    <row r="98">
      <c r="A98" s="61">
        <v>17</v>
      </c>
      <c r="B98" s="79" t="s">
        <v>107</v>
      </c>
      <c r="C98" s="82">
        <f>SUM(C99:C103)</f>
        <v>270.02099999999996</v>
      </c>
      <c r="D98" s="83">
        <f>SUM(D99:D103)</f>
        <v>1274</v>
      </c>
      <c r="E98" s="116"/>
      <c r="F98" s="83">
        <f>SUM(F99:F103)</f>
        <v>126</v>
      </c>
      <c r="G98" s="63"/>
      <c r="H98" s="104"/>
      <c r="I98" s="104"/>
      <c r="J98" s="104"/>
      <c r="K98" s="104"/>
      <c r="L98" s="104"/>
      <c r="M98" s="104"/>
    </row>
    <row r="99">
      <c r="A99" s="73" t="s">
        <v>233</v>
      </c>
      <c r="B99" s="67" t="s">
        <v>31</v>
      </c>
      <c r="C99" s="85">
        <v>101.45099999999999</v>
      </c>
      <c r="D99" s="75">
        <v>240</v>
      </c>
      <c r="E99" s="77">
        <f t="shared" si="26"/>
        <v>2.3656740692551086</v>
      </c>
      <c r="F99" s="76">
        <f>TRUNC(D99*G99/100)</f>
        <v>24</v>
      </c>
      <c r="G99" s="78">
        <v>10</v>
      </c>
      <c r="H99" s="104"/>
      <c r="I99" s="104"/>
      <c r="J99" s="104"/>
      <c r="K99" s="104"/>
      <c r="M99" s="104"/>
      <c r="N99" s="104"/>
    </row>
    <row r="100">
      <c r="A100" s="73" t="s">
        <v>234</v>
      </c>
      <c r="B100" s="67" t="s">
        <v>110</v>
      </c>
      <c r="C100" s="81">
        <v>76.959999999999994</v>
      </c>
      <c r="D100" s="75">
        <v>547</v>
      </c>
      <c r="E100" s="77">
        <f t="shared" ref="E100:E163" si="34">D100/C100</f>
        <v>7.1075883575883578</v>
      </c>
      <c r="F100" s="76">
        <f t="shared" ref="F100:F103" si="35">TRUNC(D100*G100/100)</f>
        <v>54</v>
      </c>
      <c r="G100" s="78">
        <v>10</v>
      </c>
      <c r="H100" s="104"/>
      <c r="I100" s="104"/>
      <c r="J100" s="104"/>
      <c r="K100" s="104"/>
      <c r="M100" s="104"/>
      <c r="N100" s="104"/>
    </row>
    <row r="101">
      <c r="A101" s="73" t="s">
        <v>235</v>
      </c>
      <c r="B101" s="67" t="s">
        <v>112</v>
      </c>
      <c r="C101" s="81">
        <v>38.950000000000003</v>
      </c>
      <c r="D101" s="75">
        <v>60</v>
      </c>
      <c r="E101" s="77">
        <f t="shared" si="34"/>
        <v>1.5404364569961488</v>
      </c>
      <c r="F101" s="76">
        <f t="shared" si="35"/>
        <v>6</v>
      </c>
      <c r="G101" s="78">
        <v>10</v>
      </c>
      <c r="H101" s="104"/>
      <c r="I101" s="104"/>
      <c r="J101" s="104"/>
      <c r="K101" s="104"/>
      <c r="M101" s="104"/>
      <c r="N101" s="104"/>
    </row>
    <row r="102">
      <c r="A102" s="73" t="s">
        <v>236</v>
      </c>
      <c r="B102" s="67" t="s">
        <v>114</v>
      </c>
      <c r="C102" s="81">
        <v>25.390000000000001</v>
      </c>
      <c r="D102" s="75">
        <v>212</v>
      </c>
      <c r="E102" s="77">
        <f t="shared" si="34"/>
        <v>8.349743993698306</v>
      </c>
      <c r="F102" s="76">
        <f t="shared" si="35"/>
        <v>21</v>
      </c>
      <c r="G102" s="78">
        <v>10</v>
      </c>
      <c r="H102" s="104"/>
      <c r="I102" s="104"/>
      <c r="J102" s="104"/>
      <c r="K102" s="104"/>
      <c r="M102" s="104"/>
      <c r="N102" s="104"/>
    </row>
    <row r="103">
      <c r="A103" s="73" t="s">
        <v>237</v>
      </c>
      <c r="B103" s="67" t="s">
        <v>116</v>
      </c>
      <c r="C103" s="81">
        <v>27.27</v>
      </c>
      <c r="D103" s="75">
        <v>215</v>
      </c>
      <c r="E103" s="77">
        <f t="shared" si="34"/>
        <v>7.8841217455078842</v>
      </c>
      <c r="F103" s="76">
        <f t="shared" si="35"/>
        <v>21</v>
      </c>
      <c r="G103" s="78">
        <v>10</v>
      </c>
      <c r="H103" s="104"/>
      <c r="I103" s="104"/>
      <c r="J103" s="104"/>
      <c r="K103" s="104"/>
      <c r="M103" s="104"/>
      <c r="N103" s="104"/>
    </row>
    <row r="104">
      <c r="A104" s="61">
        <v>18</v>
      </c>
      <c r="B104" s="79" t="s">
        <v>118</v>
      </c>
      <c r="C104" s="82">
        <f>SUM(C105:C107)</f>
        <v>253.53299999999999</v>
      </c>
      <c r="D104" s="83">
        <f>SUM(D105:D107)</f>
        <v>958</v>
      </c>
      <c r="E104" s="116"/>
      <c r="F104" s="83">
        <f>SUM(F105:F107)</f>
        <v>94</v>
      </c>
      <c r="G104" s="63"/>
      <c r="H104" s="104"/>
      <c r="I104" s="104"/>
      <c r="J104" s="104"/>
      <c r="K104" s="104"/>
      <c r="L104" s="104"/>
      <c r="M104" s="104"/>
    </row>
    <row r="105">
      <c r="A105" s="73" t="s">
        <v>238</v>
      </c>
      <c r="B105" s="67" t="s">
        <v>31</v>
      </c>
      <c r="C105" s="85">
        <v>47.613</v>
      </c>
      <c r="D105" s="75">
        <v>187</v>
      </c>
      <c r="E105" s="77">
        <f t="shared" si="34"/>
        <v>3.9274987923466282</v>
      </c>
      <c r="F105" s="76">
        <f t="shared" ref="F105:F107" si="36">TRUNC(D105*G105/100)</f>
        <v>18</v>
      </c>
      <c r="G105" s="78">
        <v>10</v>
      </c>
      <c r="H105" s="104"/>
      <c r="I105" s="104"/>
      <c r="J105" s="104"/>
      <c r="K105" s="104"/>
      <c r="M105" s="104"/>
      <c r="N105" s="104"/>
    </row>
    <row r="106">
      <c r="A106" s="73" t="s">
        <v>239</v>
      </c>
      <c r="B106" s="67" t="s">
        <v>120</v>
      </c>
      <c r="C106" s="81">
        <v>149.25999999999999</v>
      </c>
      <c r="D106" s="75">
        <v>596</v>
      </c>
      <c r="E106" s="77">
        <f t="shared" si="34"/>
        <v>3.9930322926437092</v>
      </c>
      <c r="F106" s="76">
        <f t="shared" si="36"/>
        <v>59</v>
      </c>
      <c r="G106" s="78">
        <v>10</v>
      </c>
      <c r="H106" s="104"/>
      <c r="I106" s="104"/>
      <c r="J106" s="104"/>
      <c r="K106" s="104"/>
      <c r="M106" s="104"/>
      <c r="N106" s="104"/>
    </row>
    <row r="107">
      <c r="A107" s="73" t="s">
        <v>240</v>
      </c>
      <c r="B107" s="67" t="s">
        <v>241</v>
      </c>
      <c r="C107" s="81">
        <v>56.659999999999997</v>
      </c>
      <c r="D107" s="75">
        <v>175</v>
      </c>
      <c r="E107" s="77">
        <f t="shared" si="34"/>
        <v>3.0885986586657257</v>
      </c>
      <c r="F107" s="76">
        <f t="shared" si="36"/>
        <v>17</v>
      </c>
      <c r="G107" s="78">
        <v>10</v>
      </c>
      <c r="H107" s="104"/>
      <c r="I107" s="104"/>
      <c r="J107" s="104"/>
      <c r="K107" s="104"/>
      <c r="M107" s="104"/>
      <c r="N107" s="104"/>
    </row>
    <row r="108">
      <c r="A108" s="61">
        <v>19</v>
      </c>
      <c r="B108" s="79" t="s">
        <v>242</v>
      </c>
      <c r="C108" s="82">
        <f>SUM(C109:C111)</f>
        <v>239.91000000000003</v>
      </c>
      <c r="D108" s="83">
        <f>SUM(D109:D111)</f>
        <v>627</v>
      </c>
      <c r="E108" s="116"/>
      <c r="F108" s="118">
        <f>SUM(F109:F111)</f>
        <v>62</v>
      </c>
      <c r="G108" s="63"/>
      <c r="H108" s="104"/>
      <c r="I108" s="104"/>
      <c r="J108" s="104"/>
      <c r="K108" s="104"/>
      <c r="L108" s="104"/>
      <c r="M108" s="104"/>
    </row>
    <row r="109">
      <c r="A109" s="73" t="s">
        <v>243</v>
      </c>
      <c r="B109" s="67" t="s">
        <v>31</v>
      </c>
      <c r="C109" s="81">
        <v>141.46000000000001</v>
      </c>
      <c r="D109" s="75">
        <v>366</v>
      </c>
      <c r="E109" s="77">
        <f t="shared" si="34"/>
        <v>2.587303831471794</v>
      </c>
      <c r="F109" s="76">
        <f t="shared" ref="F109:F111" si="37">TRUNC(D109*G109/100)</f>
        <v>36</v>
      </c>
      <c r="G109" s="78">
        <v>10</v>
      </c>
      <c r="H109" s="104"/>
      <c r="I109" s="104"/>
      <c r="J109" s="104"/>
      <c r="K109" s="104"/>
      <c r="M109" s="104"/>
      <c r="N109" s="104"/>
    </row>
    <row r="110">
      <c r="A110" s="73" t="s">
        <v>244</v>
      </c>
      <c r="B110" s="67" t="s">
        <v>245</v>
      </c>
      <c r="C110" s="81">
        <v>41.530000000000001</v>
      </c>
      <c r="D110" s="75">
        <v>180</v>
      </c>
      <c r="E110" s="77">
        <f t="shared" si="34"/>
        <v>4.3342162292318802</v>
      </c>
      <c r="F110" s="76">
        <f t="shared" si="37"/>
        <v>18</v>
      </c>
      <c r="G110" s="78">
        <v>10</v>
      </c>
      <c r="H110" s="104"/>
      <c r="I110" s="104"/>
      <c r="J110" s="104"/>
      <c r="K110" s="104"/>
      <c r="M110" s="104"/>
      <c r="N110" s="104"/>
    </row>
    <row r="111">
      <c r="A111" s="73" t="s">
        <v>246</v>
      </c>
      <c r="B111" s="67" t="s">
        <v>247</v>
      </c>
      <c r="C111" s="81">
        <v>56.920000000000002</v>
      </c>
      <c r="D111" s="75">
        <v>81</v>
      </c>
      <c r="E111" s="77">
        <f t="shared" si="34"/>
        <v>1.4230498945888967</v>
      </c>
      <c r="F111" s="76">
        <f t="shared" si="37"/>
        <v>8</v>
      </c>
      <c r="G111" s="78">
        <v>10</v>
      </c>
      <c r="H111" s="104"/>
      <c r="I111" s="104"/>
      <c r="J111" s="104"/>
      <c r="K111" s="104"/>
      <c r="M111" s="104"/>
      <c r="N111" s="104"/>
    </row>
    <row r="112">
      <c r="A112" s="61">
        <v>20</v>
      </c>
      <c r="B112" s="79" t="s">
        <v>248</v>
      </c>
      <c r="C112" s="82">
        <f>SUM(C113:C117)</f>
        <v>318.22199999999998</v>
      </c>
      <c r="D112" s="83">
        <f>SUM(D113:D117)</f>
        <v>1756</v>
      </c>
      <c r="E112" s="116"/>
      <c r="F112" s="83">
        <f>SUM(F113:F117)</f>
        <v>173</v>
      </c>
      <c r="G112" s="63"/>
      <c r="H112" s="104"/>
      <c r="I112" s="104"/>
      <c r="J112" s="104"/>
      <c r="K112" s="104"/>
      <c r="L112" s="104"/>
      <c r="M112" s="104"/>
    </row>
    <row r="113">
      <c r="A113" s="73" t="s">
        <v>249</v>
      </c>
      <c r="B113" s="67" t="s">
        <v>31</v>
      </c>
      <c r="C113" s="85">
        <v>132.91200000000001</v>
      </c>
      <c r="D113" s="75">
        <v>306</v>
      </c>
      <c r="E113" s="77">
        <f t="shared" si="34"/>
        <v>2.3022751895991331</v>
      </c>
      <c r="F113" s="76">
        <f t="shared" ref="F113:F117" si="38">TRUNC(D113*G113/100)</f>
        <v>30</v>
      </c>
      <c r="G113" s="78">
        <v>10</v>
      </c>
      <c r="H113" s="104"/>
      <c r="I113" s="104"/>
      <c r="J113" s="104"/>
      <c r="K113" s="104"/>
      <c r="M113" s="104"/>
      <c r="N113" s="104"/>
    </row>
    <row r="114">
      <c r="A114" s="73" t="s">
        <v>250</v>
      </c>
      <c r="B114" s="67" t="s">
        <v>251</v>
      </c>
      <c r="C114" s="81">
        <v>15.26</v>
      </c>
      <c r="D114" s="75">
        <v>56</v>
      </c>
      <c r="E114" s="77">
        <f t="shared" si="34"/>
        <v>3.669724770642202</v>
      </c>
      <c r="F114" s="76">
        <f t="shared" si="38"/>
        <v>5</v>
      </c>
      <c r="G114" s="78">
        <v>10</v>
      </c>
      <c r="H114" s="104"/>
      <c r="I114" s="104"/>
      <c r="J114" s="104"/>
      <c r="K114" s="104"/>
      <c r="M114" s="104"/>
      <c r="N114" s="104"/>
    </row>
    <row r="115">
      <c r="A115" s="73" t="s">
        <v>252</v>
      </c>
      <c r="B115" s="67" t="s">
        <v>253</v>
      </c>
      <c r="C115" s="81">
        <v>25.57</v>
      </c>
      <c r="D115" s="75">
        <v>67</v>
      </c>
      <c r="E115" s="77">
        <f t="shared" si="34"/>
        <v>2.6202581149784905</v>
      </c>
      <c r="F115" s="76">
        <f t="shared" si="38"/>
        <v>6</v>
      </c>
      <c r="G115" s="78">
        <v>10</v>
      </c>
      <c r="H115" s="104"/>
      <c r="I115" s="104"/>
      <c r="J115" s="104"/>
      <c r="K115" s="104"/>
      <c r="M115" s="104"/>
      <c r="N115" s="104"/>
    </row>
    <row r="116">
      <c r="A116" s="73" t="s">
        <v>254</v>
      </c>
      <c r="B116" s="67" t="s">
        <v>255</v>
      </c>
      <c r="C116" s="81">
        <v>29.280000000000001</v>
      </c>
      <c r="D116" s="75">
        <v>161</v>
      </c>
      <c r="E116" s="77">
        <f t="shared" si="34"/>
        <v>5.4986338797814209</v>
      </c>
      <c r="F116" s="76">
        <f t="shared" si="38"/>
        <v>16</v>
      </c>
      <c r="G116" s="78">
        <v>10</v>
      </c>
      <c r="H116" s="104"/>
      <c r="I116" s="104"/>
      <c r="J116" s="104"/>
      <c r="K116" s="104"/>
      <c r="M116" s="104"/>
      <c r="N116" s="104"/>
    </row>
    <row r="117">
      <c r="A117" s="73" t="s">
        <v>256</v>
      </c>
      <c r="B117" s="67" t="s">
        <v>257</v>
      </c>
      <c r="C117" s="85">
        <v>115.2</v>
      </c>
      <c r="D117" s="75">
        <v>1166</v>
      </c>
      <c r="E117" s="77">
        <f t="shared" si="34"/>
        <v>10.121527777777777</v>
      </c>
      <c r="F117" s="76">
        <f t="shared" si="38"/>
        <v>116</v>
      </c>
      <c r="G117" s="78">
        <v>10</v>
      </c>
      <c r="H117" s="104"/>
      <c r="I117" s="104"/>
      <c r="J117" s="104"/>
      <c r="K117" s="104"/>
      <c r="M117" s="104"/>
      <c r="N117" s="104"/>
    </row>
    <row r="118">
      <c r="A118" s="61">
        <v>21</v>
      </c>
      <c r="B118" s="79" t="s">
        <v>122</v>
      </c>
      <c r="C118" s="82">
        <f>SUM(C119)</f>
        <v>1349.8800000000001</v>
      </c>
      <c r="D118" s="83">
        <f>SUM(D119)</f>
        <v>450</v>
      </c>
      <c r="E118" s="116"/>
      <c r="F118" s="83">
        <f>SUM(F119)</f>
        <v>45</v>
      </c>
      <c r="G118" s="63"/>
      <c r="H118" s="104"/>
      <c r="I118" s="104"/>
      <c r="J118" s="104"/>
      <c r="K118" s="104"/>
      <c r="L118" s="104"/>
      <c r="M118" s="104"/>
    </row>
    <row r="119">
      <c r="A119" s="73" t="s">
        <v>258</v>
      </c>
      <c r="B119" s="67" t="s">
        <v>31</v>
      </c>
      <c r="C119" s="81">
        <v>1349.8800000000001</v>
      </c>
      <c r="D119" s="75">
        <v>450</v>
      </c>
      <c r="E119" s="77">
        <f t="shared" si="34"/>
        <v>0.3333629655969419</v>
      </c>
      <c r="F119" s="76">
        <f>TRUNC(D119*G119/100)</f>
        <v>45</v>
      </c>
      <c r="G119" s="78">
        <v>10</v>
      </c>
      <c r="H119" s="104"/>
      <c r="I119" s="104"/>
      <c r="J119" s="104"/>
      <c r="K119" s="104"/>
      <c r="M119" s="104"/>
      <c r="N119" s="104"/>
    </row>
    <row r="120">
      <c r="A120" s="61">
        <v>22</v>
      </c>
      <c r="B120" s="79" t="s">
        <v>259</v>
      </c>
      <c r="C120" s="82">
        <f>SUM(C121:C125)</f>
        <v>316.40800000000002</v>
      </c>
      <c r="D120" s="83">
        <f>SUM(D121:D125)</f>
        <v>1320</v>
      </c>
      <c r="E120" s="116"/>
      <c r="F120" s="83">
        <f>SUM(F121:F125)</f>
        <v>129</v>
      </c>
      <c r="G120" s="63"/>
      <c r="H120" s="104"/>
      <c r="I120" s="104"/>
      <c r="J120" s="104"/>
      <c r="K120" s="104"/>
      <c r="L120" s="104"/>
      <c r="M120" s="104"/>
    </row>
    <row r="121" ht="12.75">
      <c r="A121" s="73" t="s">
        <v>260</v>
      </c>
      <c r="B121" s="67" t="s">
        <v>31</v>
      </c>
      <c r="C121" s="85">
        <v>28.652000000000001</v>
      </c>
      <c r="D121" s="75">
        <v>71</v>
      </c>
      <c r="E121" s="77">
        <f t="shared" si="34"/>
        <v>2.4780120061426776</v>
      </c>
      <c r="F121" s="76">
        <f t="shared" ref="F121:F125" si="39">TRUNC(D121*G121/100)</f>
        <v>7</v>
      </c>
      <c r="G121" s="78">
        <v>10</v>
      </c>
      <c r="H121" s="104"/>
      <c r="I121" s="104"/>
      <c r="J121" s="104"/>
      <c r="K121" s="104"/>
      <c r="M121" s="104"/>
      <c r="N121" s="104"/>
    </row>
    <row r="122">
      <c r="A122" s="73" t="s">
        <v>261</v>
      </c>
      <c r="B122" s="67" t="s">
        <v>262</v>
      </c>
      <c r="C122" s="81">
        <v>19.550000000000001</v>
      </c>
      <c r="D122" s="75">
        <v>128</v>
      </c>
      <c r="E122" s="77">
        <f t="shared" si="34"/>
        <v>6.547314578005115</v>
      </c>
      <c r="F122" s="76">
        <f t="shared" si="39"/>
        <v>12</v>
      </c>
      <c r="G122" s="78">
        <v>10</v>
      </c>
      <c r="H122" s="104"/>
      <c r="I122" s="104"/>
      <c r="J122" s="104"/>
      <c r="K122" s="104"/>
      <c r="M122" s="104"/>
      <c r="N122" s="104"/>
    </row>
    <row r="123">
      <c r="A123" s="73" t="s">
        <v>263</v>
      </c>
      <c r="B123" s="67" t="s">
        <v>264</v>
      </c>
      <c r="C123" s="85">
        <v>60.945999999999998</v>
      </c>
      <c r="D123" s="75">
        <v>617</v>
      </c>
      <c r="E123" s="77">
        <f t="shared" si="34"/>
        <v>10.123716076526762</v>
      </c>
      <c r="F123" s="76">
        <f t="shared" si="39"/>
        <v>61</v>
      </c>
      <c r="G123" s="78">
        <v>10</v>
      </c>
      <c r="H123" s="104"/>
      <c r="I123" s="104"/>
      <c r="J123" s="104"/>
      <c r="K123" s="104"/>
      <c r="M123" s="104"/>
      <c r="N123" s="104"/>
    </row>
    <row r="124">
      <c r="A124" s="73" t="s">
        <v>265</v>
      </c>
      <c r="B124" s="67" t="s">
        <v>266</v>
      </c>
      <c r="C124" s="81">
        <v>4.3099999999999996</v>
      </c>
      <c r="D124" s="75">
        <v>29</v>
      </c>
      <c r="E124" s="77">
        <f t="shared" si="34"/>
        <v>6.7285382830626457</v>
      </c>
      <c r="F124" s="76">
        <f t="shared" si="39"/>
        <v>2</v>
      </c>
      <c r="G124" s="78">
        <v>10</v>
      </c>
      <c r="H124" s="104"/>
      <c r="I124" s="104"/>
      <c r="J124" s="104"/>
      <c r="K124" s="104"/>
      <c r="M124" s="104"/>
      <c r="N124" s="104"/>
    </row>
    <row r="125">
      <c r="A125" s="73" t="s">
        <v>267</v>
      </c>
      <c r="B125" s="67" t="s">
        <v>268</v>
      </c>
      <c r="C125" s="81">
        <v>202.94999999999999</v>
      </c>
      <c r="D125" s="75">
        <v>475</v>
      </c>
      <c r="E125" s="77">
        <f t="shared" si="34"/>
        <v>2.3404779502340478</v>
      </c>
      <c r="F125" s="76">
        <f t="shared" si="39"/>
        <v>47</v>
      </c>
      <c r="G125" s="78">
        <v>10</v>
      </c>
      <c r="H125" s="104"/>
      <c r="I125" s="104"/>
      <c r="J125" s="104"/>
      <c r="K125" s="104"/>
      <c r="M125" s="104"/>
      <c r="N125" s="104"/>
    </row>
    <row r="126">
      <c r="A126" s="61">
        <v>23</v>
      </c>
      <c r="B126" s="79" t="s">
        <v>269</v>
      </c>
      <c r="C126" s="82">
        <f>SUM(C127)</f>
        <v>510.19999999999999</v>
      </c>
      <c r="D126" s="83">
        <f>SUM(D127)</f>
        <v>435</v>
      </c>
      <c r="E126" s="116"/>
      <c r="F126" s="83">
        <f>F127</f>
        <v>43</v>
      </c>
      <c r="G126" s="63"/>
      <c r="H126" s="104"/>
      <c r="I126" s="104"/>
      <c r="J126" s="104"/>
      <c r="K126" s="104"/>
      <c r="L126" s="104"/>
      <c r="M126" s="104"/>
      <c r="N126" s="104"/>
    </row>
    <row r="127" ht="15">
      <c r="A127" s="73" t="s">
        <v>270</v>
      </c>
      <c r="B127" s="67" t="s">
        <v>271</v>
      </c>
      <c r="C127" s="85">
        <v>510.19999999999999</v>
      </c>
      <c r="D127" s="75">
        <v>435</v>
      </c>
      <c r="E127" s="77">
        <f t="shared" si="34"/>
        <v>0.85260682085456685</v>
      </c>
      <c r="F127" s="76">
        <f>TRUNC(D127*G127/100)</f>
        <v>43</v>
      </c>
      <c r="G127" s="78">
        <v>10</v>
      </c>
      <c r="H127" s="104"/>
      <c r="I127" s="104"/>
      <c r="J127" s="104"/>
      <c r="K127" s="104"/>
      <c r="M127" s="104"/>
      <c r="N127" s="104"/>
    </row>
    <row r="128" ht="15">
      <c r="A128" s="61">
        <v>24</v>
      </c>
      <c r="B128" s="79" t="s">
        <v>125</v>
      </c>
      <c r="C128" s="82">
        <f>SUM(C129:C132)</f>
        <v>561.47000000000003</v>
      </c>
      <c r="D128" s="83">
        <f>SUM(D129:D132)</f>
        <v>940</v>
      </c>
      <c r="E128" s="116"/>
      <c r="F128" s="118">
        <f>SUM(F129:F132)</f>
        <v>92</v>
      </c>
      <c r="G128" s="63"/>
      <c r="H128" s="104"/>
      <c r="I128" s="104"/>
      <c r="J128" s="104"/>
      <c r="K128" s="104"/>
      <c r="L128" s="104"/>
      <c r="M128" s="104"/>
    </row>
    <row r="129" ht="15">
      <c r="A129" s="73" t="s">
        <v>272</v>
      </c>
      <c r="B129" s="67" t="s">
        <v>127</v>
      </c>
      <c r="C129" s="81">
        <v>23.52</v>
      </c>
      <c r="D129" s="75">
        <v>92</v>
      </c>
      <c r="E129" s="77">
        <f t="shared" si="34"/>
        <v>3.9115646258503403</v>
      </c>
      <c r="F129" s="76">
        <f t="shared" ref="F129:F132" si="40">TRUNC(D129*G129/100)</f>
        <v>9</v>
      </c>
      <c r="G129" s="78">
        <v>10</v>
      </c>
      <c r="H129" s="104"/>
      <c r="I129" s="104"/>
      <c r="J129" s="104"/>
      <c r="K129" s="104"/>
      <c r="M129" s="104"/>
      <c r="N129" s="104"/>
    </row>
    <row r="130" ht="15">
      <c r="A130" s="73" t="s">
        <v>273</v>
      </c>
      <c r="B130" s="67" t="s">
        <v>129</v>
      </c>
      <c r="C130" s="81">
        <v>165.59</v>
      </c>
      <c r="D130" s="75">
        <v>279</v>
      </c>
      <c r="E130" s="77">
        <f t="shared" si="34"/>
        <v>1.6848843529198623</v>
      </c>
      <c r="F130" s="76">
        <f t="shared" si="40"/>
        <v>27</v>
      </c>
      <c r="G130" s="78">
        <v>10</v>
      </c>
      <c r="H130" s="104"/>
      <c r="I130" s="104"/>
      <c r="J130" s="104"/>
      <c r="K130" s="104"/>
      <c r="M130" s="104"/>
      <c r="N130" s="104"/>
    </row>
    <row r="131" ht="15">
      <c r="A131" s="73" t="s">
        <v>274</v>
      </c>
      <c r="B131" s="67" t="s">
        <v>131</v>
      </c>
      <c r="C131" s="81">
        <v>329.23000000000002</v>
      </c>
      <c r="D131" s="75">
        <v>509</v>
      </c>
      <c r="E131" s="77">
        <f t="shared" si="34"/>
        <v>1.546031649606658</v>
      </c>
      <c r="F131" s="76">
        <f t="shared" si="40"/>
        <v>50</v>
      </c>
      <c r="G131" s="78">
        <v>10</v>
      </c>
      <c r="H131" s="104"/>
      <c r="I131" s="104"/>
      <c r="J131" s="104"/>
      <c r="K131" s="104"/>
      <c r="M131" s="104"/>
      <c r="N131" s="104"/>
    </row>
    <row r="132" ht="15">
      <c r="A132" s="73" t="s">
        <v>275</v>
      </c>
      <c r="B132" s="67" t="s">
        <v>133</v>
      </c>
      <c r="C132" s="81">
        <v>43.130000000000003</v>
      </c>
      <c r="D132" s="75">
        <v>60</v>
      </c>
      <c r="E132" s="77">
        <f t="shared" si="34"/>
        <v>1.3911430558775792</v>
      </c>
      <c r="F132" s="76">
        <f t="shared" si="40"/>
        <v>6</v>
      </c>
      <c r="G132" s="78">
        <v>10</v>
      </c>
      <c r="H132" s="104"/>
      <c r="I132" s="104"/>
      <c r="J132" s="104"/>
      <c r="K132" s="104"/>
      <c r="M132" s="104"/>
      <c r="N132" s="104"/>
    </row>
    <row r="133" ht="15">
      <c r="A133" s="61">
        <v>25</v>
      </c>
      <c r="B133" s="79" t="s">
        <v>135</v>
      </c>
      <c r="C133" s="82">
        <f>SUM(C134:C140)</f>
        <v>1315.1280000000002</v>
      </c>
      <c r="D133" s="83">
        <f>SUM(D134:D140)</f>
        <v>728</v>
      </c>
      <c r="E133" s="116"/>
      <c r="F133" s="83">
        <f>SUM(F134:F140)</f>
        <v>69</v>
      </c>
      <c r="G133" s="63"/>
      <c r="H133" s="104"/>
      <c r="I133" s="104"/>
      <c r="J133" s="104"/>
      <c r="K133" s="104"/>
      <c r="L133" s="104"/>
      <c r="M133" s="104"/>
    </row>
    <row r="134" ht="30">
      <c r="A134" s="73" t="s">
        <v>276</v>
      </c>
      <c r="B134" s="67" t="s">
        <v>31</v>
      </c>
      <c r="C134" s="85">
        <v>499.608</v>
      </c>
      <c r="D134" s="75">
        <v>179</v>
      </c>
      <c r="E134" s="77">
        <f t="shared" si="34"/>
        <v>0.3582808922195001</v>
      </c>
      <c r="F134" s="76">
        <f t="shared" ref="F134:F140" si="41">TRUNC(D134*G134/100)</f>
        <v>17</v>
      </c>
      <c r="G134" s="78">
        <v>10</v>
      </c>
      <c r="H134" s="104"/>
      <c r="I134" s="104"/>
      <c r="J134" s="104"/>
      <c r="K134" s="104"/>
      <c r="M134" s="104"/>
      <c r="N134" s="104"/>
    </row>
    <row r="135" ht="15">
      <c r="A135" s="73" t="s">
        <v>277</v>
      </c>
      <c r="B135" s="67" t="s">
        <v>138</v>
      </c>
      <c r="C135" s="81">
        <v>141.78</v>
      </c>
      <c r="D135" s="75">
        <v>106</v>
      </c>
      <c r="E135" s="77">
        <f t="shared" si="34"/>
        <v>0.74763718437015092</v>
      </c>
      <c r="F135" s="76">
        <f t="shared" si="41"/>
        <v>10</v>
      </c>
      <c r="G135" s="78">
        <v>10</v>
      </c>
      <c r="H135" s="104"/>
      <c r="I135" s="104"/>
      <c r="J135" s="104"/>
      <c r="K135" s="104"/>
      <c r="M135" s="104"/>
      <c r="N135" s="104"/>
    </row>
    <row r="136" ht="15">
      <c r="A136" s="73" t="s">
        <v>278</v>
      </c>
      <c r="B136" s="67" t="s">
        <v>279</v>
      </c>
      <c r="C136" s="81">
        <v>30.32</v>
      </c>
      <c r="D136" s="75">
        <v>29</v>
      </c>
      <c r="E136" s="77">
        <f t="shared" si="34"/>
        <v>0.95646437994722955</v>
      </c>
      <c r="F136" s="76">
        <f t="shared" si="41"/>
        <v>2</v>
      </c>
      <c r="G136" s="78">
        <v>10</v>
      </c>
      <c r="H136" s="104"/>
      <c r="I136" s="104"/>
      <c r="J136" s="104"/>
      <c r="K136" s="104"/>
      <c r="M136" s="104"/>
      <c r="N136" s="104"/>
    </row>
    <row r="137" ht="15">
      <c r="A137" s="73" t="s">
        <v>280</v>
      </c>
      <c r="B137" s="67" t="s">
        <v>140</v>
      </c>
      <c r="C137" s="81">
        <v>224.24000000000001</v>
      </c>
      <c r="D137" s="75">
        <v>71</v>
      </c>
      <c r="E137" s="77">
        <f t="shared" si="34"/>
        <v>0.31662504459507668</v>
      </c>
      <c r="F137" s="76">
        <f t="shared" si="41"/>
        <v>7</v>
      </c>
      <c r="G137" s="78">
        <v>10</v>
      </c>
      <c r="H137" s="104"/>
      <c r="I137" s="104"/>
      <c r="J137" s="104"/>
      <c r="K137" s="104"/>
      <c r="M137" s="104"/>
      <c r="N137" s="104"/>
    </row>
    <row r="138" ht="15">
      <c r="A138" s="73" t="s">
        <v>281</v>
      </c>
      <c r="B138" s="67" t="s">
        <v>142</v>
      </c>
      <c r="C138" s="81">
        <v>249.44</v>
      </c>
      <c r="D138" s="75">
        <v>99</v>
      </c>
      <c r="E138" s="77">
        <f t="shared" si="34"/>
        <v>0.3968890314304041</v>
      </c>
      <c r="F138" s="76">
        <f t="shared" si="41"/>
        <v>9</v>
      </c>
      <c r="G138" s="78">
        <v>10</v>
      </c>
      <c r="H138" s="104"/>
      <c r="I138" s="104"/>
      <c r="J138" s="104"/>
      <c r="K138" s="104"/>
      <c r="M138" s="104"/>
      <c r="N138" s="104"/>
    </row>
    <row r="139" ht="15">
      <c r="A139" s="73" t="s">
        <v>282</v>
      </c>
      <c r="B139" s="67" t="s">
        <v>144</v>
      </c>
      <c r="C139" s="81">
        <v>88.450000000000003</v>
      </c>
      <c r="D139" s="75">
        <v>183</v>
      </c>
      <c r="E139" s="77">
        <f t="shared" si="34"/>
        <v>2.0689655172413794</v>
      </c>
      <c r="F139" s="76">
        <f t="shared" si="41"/>
        <v>18</v>
      </c>
      <c r="G139" s="78">
        <v>10</v>
      </c>
      <c r="H139" s="104"/>
      <c r="I139" s="104"/>
      <c r="J139" s="104"/>
      <c r="K139" s="104"/>
      <c r="M139" s="104"/>
      <c r="N139" s="104"/>
    </row>
    <row r="140" ht="15">
      <c r="A140" s="73" t="s">
        <v>283</v>
      </c>
      <c r="B140" s="67" t="s">
        <v>146</v>
      </c>
      <c r="C140" s="81">
        <v>81.290000000000006</v>
      </c>
      <c r="D140" s="75">
        <v>61</v>
      </c>
      <c r="E140" s="77">
        <f t="shared" si="34"/>
        <v>0.75039980317382204</v>
      </c>
      <c r="F140" s="76">
        <f t="shared" si="41"/>
        <v>6</v>
      </c>
      <c r="G140" s="78">
        <v>10</v>
      </c>
      <c r="H140" s="104"/>
      <c r="I140" s="104"/>
      <c r="J140" s="104"/>
      <c r="K140" s="104"/>
      <c r="M140" s="104"/>
      <c r="N140" s="104"/>
    </row>
    <row r="141" ht="15">
      <c r="A141" s="61">
        <v>26</v>
      </c>
      <c r="B141" s="79" t="s">
        <v>284</v>
      </c>
      <c r="C141" s="82">
        <f>SUM(C142:C145)</f>
        <v>262.81399999999996</v>
      </c>
      <c r="D141" s="83">
        <f>SUM(D142:D145)</f>
        <v>660</v>
      </c>
      <c r="E141" s="116"/>
      <c r="F141" s="83">
        <f>SUM(F142:F145)</f>
        <v>65</v>
      </c>
      <c r="G141" s="63"/>
      <c r="H141" s="104"/>
      <c r="I141" s="104"/>
      <c r="J141" s="104"/>
      <c r="K141" s="104"/>
      <c r="L141" s="104"/>
      <c r="M141" s="104"/>
    </row>
    <row r="142" ht="30">
      <c r="A142" s="73" t="s">
        <v>285</v>
      </c>
      <c r="B142" s="67" t="s">
        <v>31</v>
      </c>
      <c r="C142" s="85">
        <v>86.924000000000007</v>
      </c>
      <c r="D142" s="75">
        <v>40</v>
      </c>
      <c r="E142" s="77">
        <f t="shared" si="34"/>
        <v>0.46017210436703321</v>
      </c>
      <c r="F142" s="76">
        <f t="shared" ref="F142:F145" si="42">TRUNC(D142*G142/100)</f>
        <v>4</v>
      </c>
      <c r="G142" s="78">
        <v>10</v>
      </c>
      <c r="H142" s="104"/>
      <c r="I142" s="104"/>
      <c r="J142" s="104"/>
      <c r="K142" s="104"/>
      <c r="M142" s="104"/>
      <c r="N142" s="104"/>
    </row>
    <row r="143" ht="15">
      <c r="A143" s="73" t="s">
        <v>286</v>
      </c>
      <c r="B143" s="67" t="s">
        <v>287</v>
      </c>
      <c r="C143" s="81">
        <v>25.920000000000002</v>
      </c>
      <c r="D143" s="75">
        <v>40</v>
      </c>
      <c r="E143" s="77">
        <f t="shared" si="34"/>
        <v>1.5432098765432098</v>
      </c>
      <c r="F143" s="76">
        <f t="shared" si="42"/>
        <v>4</v>
      </c>
      <c r="G143" s="78">
        <v>10</v>
      </c>
      <c r="H143" s="104"/>
      <c r="I143" s="104"/>
      <c r="J143" s="104"/>
      <c r="K143" s="104"/>
      <c r="M143" s="104"/>
      <c r="N143" s="104"/>
    </row>
    <row r="144" ht="15">
      <c r="A144" s="73" t="s">
        <v>288</v>
      </c>
      <c r="B144" s="67" t="s">
        <v>289</v>
      </c>
      <c r="C144" s="81">
        <v>52.060000000000002</v>
      </c>
      <c r="D144" s="75">
        <v>95</v>
      </c>
      <c r="E144" s="77">
        <f t="shared" si="34"/>
        <v>1.8248175182481752</v>
      </c>
      <c r="F144" s="76">
        <f t="shared" si="42"/>
        <v>9</v>
      </c>
      <c r="G144" s="78">
        <v>10</v>
      </c>
      <c r="H144" s="104"/>
      <c r="I144" s="104"/>
      <c r="J144" s="104"/>
      <c r="K144" s="104"/>
      <c r="M144" s="104"/>
      <c r="N144" s="104"/>
    </row>
    <row r="145" ht="15">
      <c r="A145" s="73" t="s">
        <v>290</v>
      </c>
      <c r="B145" s="67" t="s">
        <v>291</v>
      </c>
      <c r="C145" s="81">
        <v>97.909999999999997</v>
      </c>
      <c r="D145" s="75">
        <v>485</v>
      </c>
      <c r="E145" s="77">
        <f t="shared" si="34"/>
        <v>4.9535287508936783</v>
      </c>
      <c r="F145" s="76">
        <f t="shared" si="42"/>
        <v>48</v>
      </c>
      <c r="G145" s="78">
        <v>10</v>
      </c>
      <c r="H145" s="104"/>
      <c r="I145" s="104"/>
      <c r="J145" s="104"/>
      <c r="K145" s="104"/>
      <c r="M145" s="104"/>
      <c r="N145" s="104"/>
    </row>
    <row r="146" ht="15">
      <c r="A146" s="61">
        <v>27</v>
      </c>
      <c r="B146" s="79" t="s">
        <v>292</v>
      </c>
      <c r="C146" s="82">
        <f>SUM(C147:C153)</f>
        <v>519.17599999999993</v>
      </c>
      <c r="D146" s="83">
        <f>SUM(D147:D153)</f>
        <v>480</v>
      </c>
      <c r="E146" s="116"/>
      <c r="F146" s="83">
        <f>SUM(F147:F153)</f>
        <v>45</v>
      </c>
      <c r="G146" s="63"/>
      <c r="H146" s="104"/>
      <c r="I146" s="104"/>
      <c r="J146" s="104"/>
      <c r="K146" s="104"/>
      <c r="L146" s="104"/>
      <c r="M146" s="104"/>
    </row>
    <row r="147" ht="30">
      <c r="A147" s="73" t="s">
        <v>293</v>
      </c>
      <c r="B147" s="67" t="s">
        <v>31</v>
      </c>
      <c r="C147" s="85">
        <v>207.636</v>
      </c>
      <c r="D147" s="75">
        <v>144</v>
      </c>
      <c r="E147" s="77">
        <f t="shared" si="34"/>
        <v>0.6935213546783795</v>
      </c>
      <c r="F147" s="76">
        <f t="shared" ref="F147:F153" si="43">TRUNC(D147*G147/100)</f>
        <v>14</v>
      </c>
      <c r="G147" s="78">
        <v>10</v>
      </c>
      <c r="H147" s="104"/>
      <c r="I147" s="104"/>
      <c r="J147" s="104"/>
      <c r="K147" s="104"/>
      <c r="M147" s="104"/>
      <c r="N147" s="104"/>
    </row>
    <row r="148" ht="15">
      <c r="A148" s="73" t="s">
        <v>294</v>
      </c>
      <c r="B148" s="67" t="s">
        <v>56</v>
      </c>
      <c r="C148" s="81">
        <v>27.489999999999998</v>
      </c>
      <c r="D148" s="75">
        <v>30</v>
      </c>
      <c r="E148" s="77">
        <f t="shared" si="34"/>
        <v>1.0913059294288834</v>
      </c>
      <c r="F148" s="76">
        <f t="shared" si="43"/>
        <v>3</v>
      </c>
      <c r="G148" s="78">
        <v>10</v>
      </c>
      <c r="H148" s="104"/>
      <c r="I148" s="104"/>
      <c r="J148" s="104"/>
      <c r="K148" s="104"/>
      <c r="M148" s="104"/>
      <c r="N148" s="104"/>
    </row>
    <row r="149" ht="15">
      <c r="A149" s="73" t="s">
        <v>295</v>
      </c>
      <c r="B149" s="67" t="s">
        <v>296</v>
      </c>
      <c r="C149" s="81">
        <v>18.420000000000002</v>
      </c>
      <c r="D149" s="75">
        <v>36</v>
      </c>
      <c r="E149" s="77">
        <f t="shared" si="34"/>
        <v>1.9543973941368076</v>
      </c>
      <c r="F149" s="76">
        <f t="shared" si="43"/>
        <v>3</v>
      </c>
      <c r="G149" s="78">
        <v>10</v>
      </c>
      <c r="H149" s="104"/>
      <c r="I149" s="104"/>
      <c r="J149" s="104"/>
      <c r="K149" s="104"/>
      <c r="M149" s="104"/>
      <c r="N149" s="104"/>
    </row>
    <row r="150" ht="15">
      <c r="A150" s="73" t="s">
        <v>297</v>
      </c>
      <c r="B150" s="67" t="s">
        <v>298</v>
      </c>
      <c r="C150" s="81">
        <v>83.709999999999994</v>
      </c>
      <c r="D150" s="75">
        <v>147</v>
      </c>
      <c r="E150" s="77">
        <f t="shared" si="34"/>
        <v>1.7560625970612831</v>
      </c>
      <c r="F150" s="76">
        <f t="shared" si="43"/>
        <v>14</v>
      </c>
      <c r="G150" s="78">
        <v>10</v>
      </c>
      <c r="H150" s="104"/>
      <c r="I150" s="104"/>
      <c r="J150" s="104"/>
      <c r="K150" s="104"/>
      <c r="M150" s="104"/>
      <c r="N150" s="104"/>
    </row>
    <row r="151" ht="15">
      <c r="A151" s="73" t="s">
        <v>299</v>
      </c>
      <c r="B151" s="67" t="s">
        <v>300</v>
      </c>
      <c r="C151" s="81">
        <v>37.869999999999997</v>
      </c>
      <c r="D151" s="75">
        <v>31</v>
      </c>
      <c r="E151" s="77">
        <f t="shared" si="34"/>
        <v>0.81858991285978355</v>
      </c>
      <c r="F151" s="76">
        <f t="shared" si="43"/>
        <v>3</v>
      </c>
      <c r="G151" s="78">
        <v>10</v>
      </c>
      <c r="H151" s="104"/>
      <c r="I151" s="104"/>
      <c r="J151" s="104"/>
      <c r="K151" s="104"/>
      <c r="M151" s="104"/>
      <c r="N151" s="104"/>
    </row>
    <row r="152" ht="15">
      <c r="A152" s="73" t="s">
        <v>301</v>
      </c>
      <c r="B152" s="67" t="s">
        <v>302</v>
      </c>
      <c r="C152" s="81">
        <v>124.33</v>
      </c>
      <c r="D152" s="75">
        <v>77</v>
      </c>
      <c r="E152" s="77">
        <f t="shared" si="34"/>
        <v>0.6193195528030242</v>
      </c>
      <c r="F152" s="76">
        <f t="shared" si="43"/>
        <v>7</v>
      </c>
      <c r="G152" s="78">
        <v>10</v>
      </c>
      <c r="H152" s="104"/>
      <c r="I152" s="104"/>
      <c r="J152" s="104"/>
      <c r="K152" s="104"/>
      <c r="M152" s="104"/>
      <c r="N152" s="104"/>
    </row>
    <row r="153" ht="15">
      <c r="A153" s="73" t="s">
        <v>303</v>
      </c>
      <c r="B153" s="67" t="s">
        <v>304</v>
      </c>
      <c r="C153" s="81">
        <v>19.719999999999999</v>
      </c>
      <c r="D153" s="75">
        <v>15</v>
      </c>
      <c r="E153" s="77">
        <f t="shared" si="34"/>
        <v>0.76064908722109537</v>
      </c>
      <c r="F153" s="76">
        <f t="shared" si="43"/>
        <v>1</v>
      </c>
      <c r="G153" s="78">
        <v>10</v>
      </c>
      <c r="H153" s="104"/>
      <c r="I153" s="104"/>
      <c r="J153" s="104"/>
      <c r="K153" s="104"/>
      <c r="M153" s="104"/>
      <c r="N153" s="104"/>
    </row>
    <row r="154" ht="15">
      <c r="A154" s="61">
        <v>28</v>
      </c>
      <c r="B154" s="79" t="s">
        <v>150</v>
      </c>
      <c r="C154" s="82">
        <f>SUM(C155:C157)</f>
        <v>274.24900000000002</v>
      </c>
      <c r="D154" s="83">
        <f>SUM(D155:D157)</f>
        <v>662</v>
      </c>
      <c r="E154" s="116"/>
      <c r="F154" s="83">
        <f>SUM(F155:F157)</f>
        <v>66</v>
      </c>
      <c r="G154" s="63"/>
      <c r="H154" s="104"/>
      <c r="I154" s="104"/>
      <c r="J154" s="104"/>
      <c r="K154" s="104"/>
      <c r="L154" s="104"/>
      <c r="M154" s="104"/>
    </row>
    <row r="155" ht="30">
      <c r="A155" s="73" t="s">
        <v>305</v>
      </c>
      <c r="B155" s="67" t="s">
        <v>31</v>
      </c>
      <c r="C155" s="85">
        <v>171.34899999999999</v>
      </c>
      <c r="D155" s="75">
        <v>122</v>
      </c>
      <c r="E155" s="77">
        <f t="shared" si="34"/>
        <v>0.71199715201139202</v>
      </c>
      <c r="F155" s="76">
        <f t="shared" ref="F155:F157" si="44">TRUNC(D155*G155/100)</f>
        <v>12</v>
      </c>
      <c r="G155" s="78">
        <v>10</v>
      </c>
      <c r="H155" s="104"/>
      <c r="I155" s="104"/>
      <c r="J155" s="104"/>
      <c r="K155" s="104"/>
      <c r="M155" s="104"/>
      <c r="N155" s="104"/>
    </row>
    <row r="156" ht="15">
      <c r="A156" s="73" t="s">
        <v>306</v>
      </c>
      <c r="B156" s="67" t="s">
        <v>152</v>
      </c>
      <c r="C156" s="81">
        <v>28.960000000000001</v>
      </c>
      <c r="D156" s="75">
        <v>110</v>
      </c>
      <c r="E156" s="77">
        <f t="shared" si="34"/>
        <v>3.798342541436464</v>
      </c>
      <c r="F156" s="76">
        <f t="shared" si="44"/>
        <v>11</v>
      </c>
      <c r="G156" s="78">
        <v>10</v>
      </c>
      <c r="H156" s="104"/>
      <c r="I156" s="104"/>
      <c r="J156" s="104"/>
      <c r="K156" s="104"/>
      <c r="M156" s="104"/>
      <c r="N156" s="104"/>
    </row>
    <row r="157" ht="15">
      <c r="A157" s="73" t="s">
        <v>307</v>
      </c>
      <c r="B157" s="67" t="s">
        <v>308</v>
      </c>
      <c r="C157" s="81">
        <v>73.939999999999998</v>
      </c>
      <c r="D157" s="75">
        <v>430</v>
      </c>
      <c r="E157" s="77">
        <f t="shared" si="34"/>
        <v>5.8155261022450642</v>
      </c>
      <c r="F157" s="76">
        <f t="shared" si="44"/>
        <v>43</v>
      </c>
      <c r="G157" s="78">
        <v>10</v>
      </c>
      <c r="H157" s="104"/>
      <c r="I157" s="104"/>
      <c r="J157" s="104"/>
      <c r="K157" s="104"/>
      <c r="M157" s="104"/>
      <c r="N157" s="104"/>
    </row>
    <row r="158" ht="15">
      <c r="A158" s="61">
        <v>29</v>
      </c>
      <c r="B158" s="79" t="s">
        <v>309</v>
      </c>
      <c r="C158" s="82">
        <f>SUM(C159:C161)</f>
        <v>447.70100000000002</v>
      </c>
      <c r="D158" s="83">
        <f>SUM(D159:D161)</f>
        <v>448</v>
      </c>
      <c r="E158" s="116"/>
      <c r="F158" s="83">
        <f>SUM(F159:F161)</f>
        <v>44</v>
      </c>
      <c r="G158" s="63"/>
      <c r="H158" s="104"/>
      <c r="I158" s="104"/>
      <c r="J158" s="104"/>
      <c r="K158" s="104"/>
      <c r="L158" s="104"/>
      <c r="M158" s="104"/>
    </row>
    <row r="159" ht="30">
      <c r="A159" s="73" t="s">
        <v>310</v>
      </c>
      <c r="B159" s="67" t="s">
        <v>31</v>
      </c>
      <c r="C159" s="85">
        <v>160.471</v>
      </c>
      <c r="D159" s="75">
        <v>240</v>
      </c>
      <c r="E159" s="77">
        <f t="shared" si="34"/>
        <v>1.4955973353440808</v>
      </c>
      <c r="F159" s="76">
        <f t="shared" ref="F159:F161" si="45">TRUNC(D159*G159/100)</f>
        <v>24</v>
      </c>
      <c r="G159" s="78">
        <v>10</v>
      </c>
      <c r="H159" s="104"/>
      <c r="I159" s="104"/>
      <c r="J159" s="104"/>
      <c r="K159" s="104"/>
      <c r="M159" s="104"/>
      <c r="N159" s="104"/>
    </row>
    <row r="160" ht="15">
      <c r="A160" s="73" t="s">
        <v>311</v>
      </c>
      <c r="B160" s="67" t="s">
        <v>312</v>
      </c>
      <c r="C160" s="81">
        <v>154.38</v>
      </c>
      <c r="D160" s="75">
        <v>56</v>
      </c>
      <c r="E160" s="77">
        <f t="shared" si="34"/>
        <v>0.36274128773157144</v>
      </c>
      <c r="F160" s="76">
        <f t="shared" si="45"/>
        <v>5</v>
      </c>
      <c r="G160" s="78">
        <v>10</v>
      </c>
      <c r="H160" s="104"/>
      <c r="I160" s="104"/>
      <c r="J160" s="104"/>
      <c r="K160" s="104"/>
      <c r="M160" s="104"/>
      <c r="N160" s="104"/>
    </row>
    <row r="161" ht="15">
      <c r="A161" s="73" t="s">
        <v>313</v>
      </c>
      <c r="B161" s="67" t="s">
        <v>314</v>
      </c>
      <c r="C161" s="81">
        <v>132.84999999999999</v>
      </c>
      <c r="D161" s="75">
        <v>152</v>
      </c>
      <c r="E161" s="77">
        <f t="shared" si="34"/>
        <v>1.1441475348136998</v>
      </c>
      <c r="F161" s="76">
        <f t="shared" si="45"/>
        <v>15</v>
      </c>
      <c r="G161" s="78">
        <v>10</v>
      </c>
      <c r="H161" s="104"/>
      <c r="I161" s="104"/>
      <c r="J161" s="104"/>
      <c r="K161" s="104"/>
      <c r="M161" s="104"/>
      <c r="N161" s="104"/>
    </row>
    <row r="162" ht="15">
      <c r="A162" s="61">
        <v>30</v>
      </c>
      <c r="B162" s="79" t="s">
        <v>154</v>
      </c>
      <c r="C162" s="82">
        <f>SUM(C163:C167)</f>
        <v>815.35400000000004</v>
      </c>
      <c r="D162" s="83">
        <f>SUM(D163:D167)</f>
        <v>1169</v>
      </c>
      <c r="E162" s="116"/>
      <c r="F162" s="83">
        <f>SUM(F163:F167)</f>
        <v>115</v>
      </c>
      <c r="G162" s="63"/>
      <c r="H162" s="104"/>
      <c r="I162" s="104"/>
      <c r="J162" s="104"/>
      <c r="K162" s="104"/>
      <c r="L162" s="104"/>
      <c r="M162" s="104"/>
    </row>
    <row r="163" ht="30">
      <c r="A163" s="73" t="s">
        <v>315</v>
      </c>
      <c r="B163" s="67" t="s">
        <v>31</v>
      </c>
      <c r="C163" s="85">
        <v>168.13399999999999</v>
      </c>
      <c r="D163" s="75">
        <v>120</v>
      </c>
      <c r="E163" s="77">
        <f t="shared" si="34"/>
        <v>0.71371644045820604</v>
      </c>
      <c r="F163" s="76">
        <f t="shared" ref="F163:F167" si="46">TRUNC(D163*G163/100)</f>
        <v>12</v>
      </c>
      <c r="G163" s="78">
        <v>10</v>
      </c>
      <c r="H163" s="104"/>
      <c r="I163" s="104"/>
      <c r="J163" s="104"/>
      <c r="K163" s="104"/>
      <c r="M163" s="104"/>
      <c r="N163" s="104"/>
    </row>
    <row r="164" ht="15">
      <c r="A164" s="73" t="s">
        <v>316</v>
      </c>
      <c r="B164" s="67" t="s">
        <v>317</v>
      </c>
      <c r="C164" s="81">
        <v>69.310000000000002</v>
      </c>
      <c r="D164" s="75">
        <v>101</v>
      </c>
      <c r="E164" s="77">
        <f t="shared" ref="E164:E167" si="47">D164/C164</f>
        <v>1.4572211802048767</v>
      </c>
      <c r="F164" s="76">
        <f t="shared" si="46"/>
        <v>10</v>
      </c>
      <c r="G164" s="78">
        <v>10</v>
      </c>
      <c r="H164" s="104"/>
      <c r="I164" s="104"/>
      <c r="J164" s="104"/>
      <c r="K164" s="104"/>
      <c r="M164" s="104"/>
      <c r="N164" s="104"/>
    </row>
    <row r="165" ht="15">
      <c r="A165" s="73" t="s">
        <v>318</v>
      </c>
      <c r="B165" s="67" t="s">
        <v>156</v>
      </c>
      <c r="C165" s="81">
        <v>261.88</v>
      </c>
      <c r="D165" s="75">
        <v>121</v>
      </c>
      <c r="E165" s="77">
        <f t="shared" si="47"/>
        <v>0.46204368413013597</v>
      </c>
      <c r="F165" s="76">
        <f t="shared" si="46"/>
        <v>12</v>
      </c>
      <c r="G165" s="78">
        <v>10</v>
      </c>
      <c r="H165" s="104"/>
      <c r="I165" s="104"/>
      <c r="J165" s="104"/>
      <c r="K165" s="104"/>
      <c r="M165" s="104"/>
      <c r="N165" s="104"/>
    </row>
    <row r="166" ht="15">
      <c r="A166" s="73" t="s">
        <v>319</v>
      </c>
      <c r="B166" s="67" t="s">
        <v>158</v>
      </c>
      <c r="C166" s="85">
        <v>73.599999999999994</v>
      </c>
      <c r="D166" s="75">
        <v>58</v>
      </c>
      <c r="E166" s="77">
        <f t="shared" si="47"/>
        <v>0.78804347826086962</v>
      </c>
      <c r="F166" s="76">
        <f t="shared" si="46"/>
        <v>5</v>
      </c>
      <c r="G166" s="78">
        <v>10</v>
      </c>
      <c r="H166" s="104"/>
      <c r="I166" s="104"/>
      <c r="J166" s="104"/>
      <c r="K166" s="104"/>
      <c r="M166" s="104"/>
      <c r="N166" s="104"/>
    </row>
    <row r="167" ht="15">
      <c r="A167" s="73" t="s">
        <v>320</v>
      </c>
      <c r="B167" s="67" t="s">
        <v>160</v>
      </c>
      <c r="C167" s="81">
        <v>242.43000000000001</v>
      </c>
      <c r="D167" s="75">
        <v>769</v>
      </c>
      <c r="E167" s="77">
        <f t="shared" si="47"/>
        <v>3.1720496638204843</v>
      </c>
      <c r="F167" s="76">
        <f t="shared" si="46"/>
        <v>76</v>
      </c>
      <c r="G167" s="78">
        <v>10</v>
      </c>
      <c r="H167" s="104"/>
      <c r="I167" s="104"/>
      <c r="J167" s="104"/>
      <c r="K167" s="104"/>
      <c r="M167" s="104"/>
      <c r="N167" s="104"/>
    </row>
    <row r="168" ht="30">
      <c r="A168" s="73"/>
      <c r="B168" s="92" t="s">
        <v>161</v>
      </c>
      <c r="C168" s="93">
        <f>C9+C16+C24+C30+C36+C45+C55+C62+C71+C78+C82+C87+C95+C99+C105+C109+C113+C119+C121+C134+C142+C147+C155+C159+C163</f>
        <v>6231.8290000000015</v>
      </c>
      <c r="D168" s="119">
        <f>D9+D16+D24+D30+D36+D45+D55+D62+D71+D78+D82+D87+D95+D99+D105+D109+D113+D119+D121+D134+D142+D147+D155+D159+D163</f>
        <v>4927</v>
      </c>
      <c r="E168" s="120"/>
      <c r="F168" s="121">
        <f>F9+F16+F24+F30+F36+F45+F55+F62+F71+F78+F82+F87+F95+F99+F105+F109+F113+F119+F121+F134+F142+F147+F155+F159+F163</f>
        <v>483</v>
      </c>
      <c r="G168" s="120"/>
      <c r="H168" s="104"/>
      <c r="I168" s="104"/>
      <c r="J168" s="104"/>
      <c r="K168" s="104"/>
      <c r="L168" s="104"/>
      <c r="M168" s="104"/>
    </row>
    <row r="169" ht="30">
      <c r="A169" s="73"/>
      <c r="B169" s="92" t="s">
        <v>162</v>
      </c>
      <c r="C169" s="93">
        <f>C10+C11+C13+C14+C17+C18+C19+C20+C21+C22+C25+C26+C27+C28+C31+C32+C33+C34+C37+C38+C39+C40+C41+C42+C43+C46+C47+C48+C49+C51+C52+C53+C56+C57+C58+C59+C60+C63+C64+C65+C66+C67+C68+C69+C72+C73+C74+C75+C76+C79+C80+C83+C84+C85+C88+C89+C90+C91+C93+C96+C97+C100+C101+C102+C103+C106+C107+C110+C111+C114+C115+C116+C117+C122+C123+C124+C125+C127+C129+C130+C131+C132+C135+C136+C137+C138+C139+C140+C143+C144+C145+C148+C149+C150+C151+C152+C153+C156+C157+C160+C161+C164+C165+C166+C167</f>
        <v>9326.4999999999964</v>
      </c>
      <c r="D169" s="97">
        <f>D10+D11+D13+D14+D17+D18+D19+D20+D21+D22+D25+D26+D27+D28+D31+D32+D33+D34+D37+D38+D39+D40+D41+D42+D43+D46+D47+D48+D49+D51+D52+D53+D56+D57+D58+D59+D60+D63+D64+D65+D66+D67+D68+D69+D72+D73+D74+D75+D76+D79+D80+D83+D84+D85+D88+D89+D90+D91+D93+D96+D97+D100+D101+D102+D103+D106+D107+D110+D111+D114+D115+D116+D117+D122+D123+D124+D125+D127+D129+D130+D131+D132+D135+D136+D137+D138+D139+D140+D143+D144+D145+D148+D149+D150+D151+D152+D153+D156+D157+D160+D161+D164+D165+D166+D167</f>
        <v>20962</v>
      </c>
      <c r="E169" s="120"/>
      <c r="F169" s="98">
        <f>F10+F11+F13+F14+F17+F18+F19+F20+F21+F22+F25+F26+F27+F28+F31+F32+F33+F34+F37+F38+F39+F40+F41+F42+F43+F46+F47+F48+F49+F51+F52+F53+F56+F57+F58+F59+F60+F63+F64+F65+F66+F67+F68+F69+F72+F73+F74+F75+F76+F79+F80+F83+F84+F85+F88+F89+F90+F91+F93+F96+F97+F100+F101+F102+F103+F106+F107+F110+F111+F114+F115+F116+F117+F122+F123+F124+F125+F127+F129+F130+F131+F132+F135+F136+F137+F138+F139+F140+F143+F144+F145+F148+F149+F150+F151+F152+F153+F156+F157+F160+F161+F164+F165+F166+F167</f>
        <v>2052</v>
      </c>
      <c r="G169" s="120"/>
      <c r="H169" s="104"/>
      <c r="I169" s="104"/>
      <c r="J169" s="104"/>
      <c r="K169" s="104"/>
      <c r="L169" s="104"/>
      <c r="M169" s="104"/>
    </row>
    <row r="170" ht="30">
      <c r="A170" s="99"/>
      <c r="B170" s="100" t="s">
        <v>163</v>
      </c>
      <c r="C170" s="101">
        <f>SUM(C8:C167)/2</f>
        <v>15558.328999999998</v>
      </c>
      <c r="D170" s="102">
        <f>SUM(D8:D167)/2</f>
        <v>25889</v>
      </c>
      <c r="E170" s="103"/>
      <c r="F170" s="102">
        <f>SUM(F8:F167)/2</f>
        <v>2535</v>
      </c>
      <c r="G170" s="122"/>
      <c r="H170" s="104"/>
      <c r="I170" s="104"/>
      <c r="J170" s="104"/>
      <c r="K170" s="104"/>
      <c r="L170" s="104"/>
      <c r="M170" s="104"/>
    </row>
    <row r="171" ht="12.75" customHeight="1">
      <c r="C171" s="106"/>
      <c r="D171" s="107"/>
      <c r="E171" s="108"/>
      <c r="F171" s="109"/>
      <c r="G171" s="110"/>
      <c r="H171" s="104"/>
      <c r="I171" s="104"/>
      <c r="K171" s="104"/>
      <c r="M171" s="104"/>
    </row>
    <row r="172" ht="12.75">
      <c r="A172" s="105"/>
      <c r="B172" s="106"/>
      <c r="C172" s="106"/>
      <c r="D172" s="107"/>
      <c r="E172" s="108"/>
      <c r="G172" s="110"/>
      <c r="I172" s="104"/>
      <c r="K172" s="104"/>
      <c r="M172" s="104"/>
    </row>
    <row r="173" ht="12.75">
      <c r="A173" s="105"/>
      <c r="B173" s="106"/>
      <c r="C173" s="106"/>
      <c r="D173" s="107"/>
      <c r="E173" s="108"/>
      <c r="F173" s="109"/>
      <c r="G173" s="110"/>
      <c r="H173" s="104"/>
      <c r="I173" s="104"/>
    </row>
    <row r="174" ht="12.75">
      <c r="A174" s="105"/>
      <c r="B174" s="106"/>
      <c r="C174" s="106"/>
      <c r="D174" s="107"/>
      <c r="E174" s="108"/>
      <c r="F174" s="109"/>
      <c r="G174" s="110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</row>
    <row r="175" ht="12.75">
      <c r="A175" s="105"/>
      <c r="B175" s="106"/>
      <c r="C175" s="106"/>
      <c r="D175" s="107"/>
      <c r="E175" s="108"/>
      <c r="F175" s="109"/>
      <c r="G175" s="110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</row>
    <row r="176" ht="12.75">
      <c r="A176" s="105"/>
      <c r="B176" s="106"/>
      <c r="C176" s="106"/>
      <c r="D176" s="107"/>
    </row>
    <row r="177" ht="12.75">
      <c r="A177" s="105"/>
      <c r="B177" s="106"/>
      <c r="C177" s="106"/>
      <c r="D177" s="107"/>
    </row>
    <row r="178" ht="12.75">
      <c r="A178" s="105"/>
      <c r="B178" s="106"/>
      <c r="C178" s="106"/>
      <c r="D178" s="107"/>
    </row>
    <row r="179" ht="12.75">
      <c r="A179" s="105"/>
      <c r="B179" s="106"/>
      <c r="C179" s="106"/>
      <c r="D179" s="107"/>
      <c r="F179" s="109"/>
      <c r="G179" s="110"/>
    </row>
    <row r="180" ht="12.75">
      <c r="A180" s="105"/>
      <c r="B180" s="106"/>
      <c r="C180" s="106"/>
      <c r="D180" s="107"/>
      <c r="G180" s="110"/>
    </row>
    <row r="181" ht="12.75">
      <c r="F181" s="109"/>
      <c r="G181" s="110"/>
      <c r="K181" s="104"/>
      <c r="L181" s="104"/>
    </row>
    <row r="183" ht="12.75">
      <c r="L183" s="104"/>
    </row>
  </sheetData>
  <autoFilter ref="A7:G170"/>
  <mergeCells count="9">
    <mergeCell ref="A1:G1"/>
    <mergeCell ref="A3:A7"/>
    <mergeCell ref="B3:B7"/>
    <mergeCell ref="C3:C7"/>
    <mergeCell ref="D3:D7"/>
    <mergeCell ref="E3:E7"/>
    <mergeCell ref="F3:G4"/>
    <mergeCell ref="F5:F7"/>
    <mergeCell ref="G5:G7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74" firstPageNumber="1" fitToWidth="1" fitToHeight="0" pageOrder="downThenOver" orientation="portrait" usePrinterDefaults="1" blackAndWhite="0" draft="0" cellComments="none" useFirstPageNumber="1" errors="displayed" horizontalDpi="2147483648" verticalDpi="2147483648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PNO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revision>52</cp:revision>
  <dcterms:created xsi:type="dcterms:W3CDTF">2022-03-30T04:15:30Z</dcterms:created>
  <dcterms:modified xsi:type="dcterms:W3CDTF">2025-04-01T07:49:12Z</dcterms:modified>
</cp:coreProperties>
</file>